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650" windowHeight="8970" tabRatio="808" activeTab="0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ailway" sheetId="6" r:id="rId6"/>
    <sheet name="ROHTAK ROAD" sheetId="7" r:id="rId7"/>
    <sheet name="STEPPED UP GENCO" sheetId="8" r:id="rId8"/>
    <sheet name="FINAL EX. SUMMARY" sheetId="9" r:id="rId9"/>
    <sheet name="PRAGATI" sheetId="10" r:id="rId10"/>
    <sheet name="Sheet1" sheetId="11" r:id="rId11"/>
    <sheet name="Sheet2" sheetId="12" r:id="rId12"/>
  </sheets>
  <definedNames>
    <definedName name="_xlnm.Print_Area" localSheetId="2">'BRPL'!$A$1:$S$222</definedName>
    <definedName name="_xlnm.Print_Area" localSheetId="1">'BYPL'!$A$1:$Q$174</definedName>
    <definedName name="_xlnm.Print_Area" localSheetId="8">'FINAL EX. SUMMARY'!$A$1:$Q$41</definedName>
    <definedName name="_xlnm.Print_Area" localSheetId="4">'MES'!$A$1:$Q$55</definedName>
    <definedName name="_xlnm.Print_Area" localSheetId="0">'NDPL'!$A$1:$Q$171</definedName>
    <definedName name="_xlnm.Print_Area" localSheetId="9">'PRAGATI'!$A$1:$Q$25</definedName>
    <definedName name="_xlnm.Print_Area" localSheetId="6">'ROHTAK ROAD'!$A$1:$Q$43</definedName>
  </definedNames>
  <calcPr fullCalcOnLoad="1"/>
</workbook>
</file>

<file path=xl/sharedStrings.xml><?xml version="1.0" encoding="utf-8"?>
<sst xmlns="http://schemas.openxmlformats.org/spreadsheetml/2006/main" count="1700" uniqueCount="486">
  <si>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</si>
  <si>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</si>
  <si>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</si>
  <si>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</si>
  <si>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</si>
  <si>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</si>
  <si>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</si>
  <si>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</si>
  <si>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</si>
  <si>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</si>
  <si>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</si>
  <si>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</si>
  <si>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</si>
  <si>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</si>
  <si>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</si>
  <si>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</si>
  <si>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</si>
  <si>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</si>
  <si>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</si>
  <si>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</si>
  <si>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</si>
  <si>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</si>
  <si>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</si>
  <si>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</si>
  <si>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</si>
  <si>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</si>
  <si>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NARAINA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</si>
  <si>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</si>
  <si>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</si>
  <si>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</si>
  <si>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</si>
  <si>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</si>
  <si>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</si>
  <si>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</si>
  <si>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</si>
  <si>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</si>
  <si>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</si>
  <si>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</si>
  <si>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</si>
  <si>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</si>
  <si>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</si>
  <si>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</si>
  <si>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</si>
  <si>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</si>
  <si>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DMS</t>
  </si>
  <si>
    <t>SUDARSHAN PARK</t>
  </si>
  <si>
    <t>VISHAL (EXP)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</si>
  <si>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</si>
  <si>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</si>
  <si>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</si>
  <si>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</si>
  <si>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</si>
  <si>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</si>
  <si>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</si>
  <si>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</si>
  <si>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</si>
  <si>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</si>
  <si>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</si>
  <si>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</si>
  <si>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</si>
  <si>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</si>
  <si>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</si>
  <si>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</si>
  <si>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</si>
  <si>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</si>
  <si>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</si>
  <si>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</si>
  <si>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</si>
  <si>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</si>
  <si>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</si>
  <si>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</si>
  <si>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</si>
  <si>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</si>
  <si>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</si>
  <si>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</si>
  <si>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</si>
  <si>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</si>
  <si>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</si>
  <si>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</si>
  <si>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</si>
  <si>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</si>
  <si>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</si>
  <si>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</si>
  <si>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</si>
  <si>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</si>
  <si>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</si>
  <si>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</si>
  <si>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</si>
  <si>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</si>
  <si>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</si>
  <si>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</si>
  <si>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</si>
  <si>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</si>
  <si>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</si>
  <si>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</si>
  <si>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</si>
  <si>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</si>
  <si>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</si>
  <si>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</si>
  <si>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</si>
  <si>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</si>
  <si>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</si>
  <si>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</si>
  <si>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</si>
  <si>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</si>
  <si>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</si>
  <si>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</si>
  <si>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</si>
  <si>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</si>
  <si>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</si>
  <si>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</si>
  <si>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</si>
  <si>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</si>
  <si>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</si>
  <si>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</si>
  <si>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</si>
  <si>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</si>
  <si>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</si>
  <si>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</si>
  <si>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</si>
  <si>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</si>
  <si>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</si>
  <si>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</si>
  <si>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</si>
  <si>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</si>
  <si>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</si>
  <si>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</si>
  <si>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</si>
  <si>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</si>
  <si>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</si>
  <si>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</si>
  <si>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</si>
  <si>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</si>
  <si>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</si>
  <si>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</si>
  <si>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</si>
  <si>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</si>
  <si>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</si>
  <si>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</si>
  <si>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</si>
  <si>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</si>
  <si>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</si>
  <si>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</si>
  <si>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</si>
  <si>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</si>
  <si>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</si>
  <si>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</si>
  <si>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</si>
  <si>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</si>
  <si>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</si>
  <si>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</si>
  <si>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</si>
  <si>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</si>
  <si>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</si>
  <si>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</si>
  <si>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</si>
  <si>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</si>
  <si>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</si>
  <si>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</si>
  <si>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</si>
  <si>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</si>
  <si>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</si>
  <si>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</si>
  <si>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</si>
  <si>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</si>
  <si>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</si>
  <si>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</si>
  <si>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</si>
  <si>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</si>
  <si>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</si>
  <si>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</si>
  <si>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</si>
  <si>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</si>
  <si>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</si>
  <si>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</si>
  <si>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</si>
  <si>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</si>
  <si>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</si>
  <si>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</si>
  <si>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EXHIBITION I</t>
  </si>
  <si>
    <t>BRPL (+)</t>
  </si>
  <si>
    <t>BRPL (-)</t>
  </si>
  <si>
    <t>EXECUTIVE SUMMERY BSES R.P. LTD.</t>
  </si>
  <si>
    <t>NET ENERGY TO BSES RAJDHANI POWER LIMITED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</si>
  <si>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</si>
  <si>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</si>
  <si>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</si>
  <si>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</si>
  <si>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</si>
  <si>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</si>
  <si>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</si>
  <si>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</si>
  <si>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</si>
  <si>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</si>
  <si>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</si>
  <si>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</si>
  <si>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</si>
  <si>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</si>
  <si>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</si>
  <si>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</si>
  <si>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</si>
  <si>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</si>
  <si>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</si>
  <si>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</si>
  <si>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</si>
  <si>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</si>
  <si>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</si>
  <si>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</si>
  <si>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</si>
  <si>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</si>
  <si>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</si>
  <si>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</si>
  <si>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</si>
  <si>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TOTAL FED FROM DTL SYSTEM.</t>
  </si>
  <si>
    <t>MES(+)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</si>
  <si>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</si>
  <si>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</si>
  <si>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</si>
  <si>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</si>
  <si>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</si>
  <si>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</si>
  <si>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</si>
  <si>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</si>
  <si>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</si>
  <si>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</si>
  <si>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</si>
  <si>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</si>
  <si>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</si>
  <si>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</si>
  <si>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</si>
  <si>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</si>
  <si>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</si>
  <si>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</si>
  <si>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</si>
  <si>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</si>
  <si>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</si>
  <si>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</si>
  <si>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</si>
  <si>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</si>
  <si>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</si>
  <si>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</si>
  <si>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</si>
  <si>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</si>
  <si>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</si>
  <si>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</si>
  <si>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</si>
  <si>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</si>
  <si>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</si>
  <si>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</si>
  <si>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</si>
  <si>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</si>
  <si>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</si>
  <si>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</si>
  <si>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</si>
  <si>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</si>
  <si>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</si>
  <si>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</si>
  <si>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</si>
  <si>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</si>
  <si>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</si>
  <si>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</si>
  <si>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</si>
  <si>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</si>
  <si>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</si>
  <si>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</si>
  <si>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</si>
  <si>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</si>
  <si>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</si>
  <si>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</si>
  <si>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</si>
  <si>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</si>
  <si>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</si>
  <si>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</si>
  <si>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</si>
  <si>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</si>
  <si>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</si>
  <si>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</si>
  <si>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</si>
  <si>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</si>
  <si>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</si>
  <si>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</si>
  <si>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</si>
  <si>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</si>
  <si>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</si>
  <si>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</si>
  <si>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</si>
  <si>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</si>
  <si>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</si>
  <si>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</si>
  <si>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</si>
  <si>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</si>
  <si>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</si>
  <si>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</si>
  <si>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</si>
  <si>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</si>
  <si>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</si>
  <si>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</si>
  <si>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</si>
  <si>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</si>
  <si>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</si>
  <si>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</si>
  <si>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</si>
  <si>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</si>
  <si>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</si>
  <si>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</si>
  <si>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</si>
  <si>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</si>
  <si>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</si>
  <si>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</si>
  <si>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</si>
  <si>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</si>
  <si>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</si>
  <si>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</si>
  <si>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</si>
  <si>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</si>
  <si>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</si>
  <si>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</si>
  <si>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</si>
  <si>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</si>
  <si>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</si>
  <si>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</si>
  <si>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</si>
  <si>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</si>
  <si>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</si>
  <si>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</si>
  <si>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</si>
  <si>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</si>
  <si>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</si>
  <si>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</si>
  <si>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</si>
  <si>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</si>
  <si>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</si>
  <si>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</si>
  <si>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</si>
  <si>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</si>
  <si>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</si>
  <si>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</si>
  <si>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</si>
  <si>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</si>
  <si>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</si>
  <si>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</si>
  <si>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</si>
  <si>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</si>
  <si>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</si>
  <si>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</si>
  <si>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</si>
  <si>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</si>
  <si>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</si>
  <si>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</si>
  <si>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</si>
  <si>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</si>
  <si>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</si>
  <si>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</si>
  <si>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</si>
  <si>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</si>
  <si>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</si>
  <si>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</si>
  <si>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</si>
  <si>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</si>
  <si>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</si>
  <si>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</si>
  <si>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</si>
  <si>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</si>
  <si>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</si>
  <si>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</si>
  <si>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</si>
  <si>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</si>
  <si>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</si>
  <si>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</si>
  <si>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</si>
  <si>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</si>
  <si>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</si>
  <si>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</si>
  <si>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</si>
  <si>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</si>
  <si>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</si>
  <si>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</si>
  <si>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</si>
  <si>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</si>
  <si>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</si>
  <si>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</si>
  <si>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</si>
  <si>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</si>
  <si>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</si>
  <si>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</si>
  <si>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</si>
  <si>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</si>
  <si>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</si>
  <si>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</si>
  <si>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</si>
  <si>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TX-3</t>
  </si>
  <si>
    <t>TX.-2 (66KV)</t>
  </si>
  <si>
    <t>Pandav Nagar</t>
  </si>
  <si>
    <t>PEERAGARHI</t>
  </si>
  <si>
    <t>SUDARSHAN PARK(L -1)</t>
  </si>
  <si>
    <t>RANI BAGH(L-2)</t>
  </si>
  <si>
    <t>PEERGARHI</t>
  </si>
  <si>
    <t>33KV VISHAL (L-3)</t>
  </si>
  <si>
    <t>33KV (LINE - 4)</t>
  </si>
  <si>
    <t>33KV UDYOG NAGAR(L-5)</t>
  </si>
  <si>
    <t>33KV MADIPUR(L-6)</t>
  </si>
  <si>
    <t>PASCHIM PURI - I (L-7)</t>
  </si>
  <si>
    <t>PASCHIM PURI - 2(L-8)</t>
  </si>
  <si>
    <t>Tx.1 (66 KV)-circuit No.1</t>
  </si>
  <si>
    <t>Tx.2 (66 KV)-circuit no. 2</t>
  </si>
  <si>
    <t>Tx.2 (33 KV)-Ckt No.3</t>
  </si>
  <si>
    <t>Tx.3 (33 KV)-Ckt No.4</t>
  </si>
  <si>
    <t>Tx.4 (33 KV)-Ckt No.  5</t>
  </si>
  <si>
    <t>66KV SCHOOL LANE</t>
  </si>
  <si>
    <t>66KV TX.1</t>
  </si>
  <si>
    <t>O/G REWARI LINE 1(payal)</t>
  </si>
  <si>
    <t>Tx-3</t>
  </si>
  <si>
    <t>BAY No 611</t>
  </si>
  <si>
    <t>BAY No 616</t>
  </si>
  <si>
    <t>Tx.5</t>
  </si>
  <si>
    <t>NARELA</t>
  </si>
  <si>
    <t>33KV Bhikaji Cama Place</t>
  </si>
  <si>
    <t>Trauma Centre</t>
  </si>
  <si>
    <t>33kV Bhikaji Cama Place</t>
  </si>
  <si>
    <t>33KV IIT Circuit</t>
  </si>
  <si>
    <t>MAYA PURI -I</t>
  </si>
  <si>
    <t>MAYA PURI -II</t>
  </si>
  <si>
    <t>IIT CIRCUIT</t>
  </si>
  <si>
    <t>PREET VIHAR</t>
  </si>
  <si>
    <t>MUKHERJEE PARK - I</t>
  </si>
  <si>
    <t>MUKHERJEE PARK - II</t>
  </si>
  <si>
    <t>PAAPANKALAN-III</t>
  </si>
  <si>
    <t>RAILWAY(+)</t>
  </si>
  <si>
    <t>CUSTOMER-  NORTHERN RAILWAYS</t>
  </si>
  <si>
    <t>NARELA DSIDC-1</t>
  </si>
  <si>
    <t>NET REACTIVE ENERGY TO N. RAILWAYS</t>
  </si>
  <si>
    <t>NARELA (RAILWAY CKTS)</t>
  </si>
  <si>
    <t>66KV RLY Ckt-1</t>
  </si>
  <si>
    <t>RIDGE VALLEY (RAILWAY CKTS)</t>
  </si>
  <si>
    <t xml:space="preserve">REWARI LINE </t>
  </si>
  <si>
    <t>VISHAL-1</t>
  </si>
  <si>
    <t>VISHAL-2</t>
  </si>
  <si>
    <t>MAYAPURI</t>
  </si>
  <si>
    <t>20MVATX-1</t>
  </si>
  <si>
    <t>16MVA TX-1</t>
  </si>
  <si>
    <t>PPK-1</t>
  </si>
  <si>
    <t>SAGARPUR</t>
  </si>
  <si>
    <t>6)</t>
  </si>
  <si>
    <t>N.Railway</t>
  </si>
  <si>
    <t>N.RAILWAY=</t>
  </si>
  <si>
    <t>R.K.PURAM</t>
  </si>
  <si>
    <t>33KV I/C-1</t>
  </si>
  <si>
    <t>33KV I/C-2</t>
  </si>
  <si>
    <t>66KV I/C-1</t>
  </si>
  <si>
    <t>66KV I/C-2</t>
  </si>
  <si>
    <t>220KV DMRC-2</t>
  </si>
  <si>
    <t>220KV DMRC-1</t>
  </si>
  <si>
    <t>66KV Rly Ckt-1</t>
  </si>
  <si>
    <t>66KV Rly Ckt-2</t>
  </si>
  <si>
    <t>TUGLAKABAD</t>
  </si>
  <si>
    <t xml:space="preserve">BAY-38 </t>
  </si>
  <si>
    <t>MSW BAWANA</t>
  </si>
  <si>
    <t>E.Delhi Waste GZP</t>
  </si>
  <si>
    <t>TOTAL ENERGY TO Northern Railway</t>
  </si>
  <si>
    <t>SADAR</t>
  </si>
  <si>
    <t>AJMERI GATE</t>
  </si>
  <si>
    <t>NDLS</t>
  </si>
  <si>
    <t>D.M.S</t>
  </si>
  <si>
    <t>I/C from R.Valley at kidwai ngr</t>
  </si>
  <si>
    <t>Check Meter Data</t>
  </si>
  <si>
    <t>Q00263398</t>
  </si>
  <si>
    <t>SECURE</t>
  </si>
  <si>
    <t>Q00263402</t>
  </si>
  <si>
    <t>Q00263400</t>
  </si>
  <si>
    <t>FED FROM BYPL (RLY.)</t>
  </si>
  <si>
    <t>FINAL READING 30/04/2020</t>
  </si>
  <si>
    <t>INTIAL READING 01/04/2020</t>
  </si>
  <si>
    <t>APRIL-2020</t>
  </si>
  <si>
    <t>w.e.f 4/4/20</t>
  </si>
  <si>
    <t>w.e.f 5/4/20</t>
  </si>
  <si>
    <t>w.e.f 16/4/20</t>
  </si>
  <si>
    <t>w.e.f 17/4/20</t>
  </si>
  <si>
    <t>CTR changed from 1000/1 to 2000/1 on 24/4</t>
  </si>
  <si>
    <t xml:space="preserve">Assessment last month </t>
  </si>
  <si>
    <t>Assessment till 16/4</t>
  </si>
  <si>
    <t>Assessment till 3/4/20</t>
  </si>
  <si>
    <t>Assessment till 15/04/20</t>
  </si>
  <si>
    <t>Assessment last month</t>
  </si>
  <si>
    <t xml:space="preserve">Assessment Last month </t>
  </si>
  <si>
    <t xml:space="preserve">                           PERIOD 1st APRIL-2020 TO 30th APRIL-2020</t>
  </si>
  <si>
    <t>Note :Sharing taken from wk-05 abt bill 2020-21</t>
  </si>
</sst>
</file>

<file path=xl/styles.xml><?xml version="1.0" encoding="utf-8"?>
<styleSheet xmlns="http://schemas.openxmlformats.org/spreadsheetml/2006/main">
  <numFmts count="50">
    <numFmt numFmtId="5" formatCode="&quot;₹&quot;\ #,##0_);\(&quot;₹&quot;\ #,##0\)"/>
    <numFmt numFmtId="6" formatCode="&quot;₹&quot;\ #,##0_);[Red]\(&quot;₹&quot;\ #,##0\)"/>
    <numFmt numFmtId="7" formatCode="&quot;₹&quot;\ #,##0.00_);\(&quot;₹&quot;\ #,##0.00\)"/>
    <numFmt numFmtId="8" formatCode="&quot;₹&quot;\ #,##0.00_);[Red]\(&quot;₹&quot;\ #,##0.00\)"/>
    <numFmt numFmtId="42" formatCode="_(&quot;₹&quot;\ * #,##0_);_(&quot;₹&quot;\ * \(#,##0\);_(&quot;₹&quot;\ * &quot;-&quot;_);_(@_)"/>
    <numFmt numFmtId="41" formatCode="_(* #,##0_);_(* \(#,##0\);_(* &quot;-&quot;_);_(@_)"/>
    <numFmt numFmtId="44" formatCode="_(&quot;₹&quot;\ * #,##0.00_);_(&quot;₹&quot;\ * \(#,##0.00\);_(&quot;₹&quot;\ 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Rs.&quot;\ #,##0_);\(&quot;Rs.&quot;\ #,##0\)"/>
    <numFmt numFmtId="187" formatCode="&quot;Rs.&quot;\ #,##0_);[Red]\(&quot;Rs.&quot;\ #,##0\)"/>
    <numFmt numFmtId="188" formatCode="&quot;Rs.&quot;\ #,##0.00_);\(&quot;Rs.&quot;\ #,##0.00\)"/>
    <numFmt numFmtId="189" formatCode="&quot;Rs.&quot;\ #,##0.00_);[Red]\(&quot;Rs.&quot;\ #,##0.00\)"/>
    <numFmt numFmtId="190" formatCode="_(&quot;Rs.&quot;\ * #,##0_);_(&quot;Rs.&quot;\ * \(#,##0\);_(&quot;Rs.&quot;\ * &quot;-&quot;_);_(@_)"/>
    <numFmt numFmtId="191" formatCode="_(&quot;Rs.&quot;\ * #,##0.00_);_(&quot;Rs.&quot;\ * \(#,##0.00\);_(&quot;Rs.&quot;\ * &quot;-&quot;??_);_(@_)"/>
    <numFmt numFmtId="192" formatCode="0.0000"/>
    <numFmt numFmtId="193" formatCode="0.000"/>
    <numFmt numFmtId="194" formatCode="0.0"/>
    <numFmt numFmtId="195" formatCode="0.00000"/>
    <numFmt numFmtId="196" formatCode="0.0000000"/>
    <numFmt numFmtId="197" formatCode="0.000000"/>
    <numFmt numFmtId="198" formatCode="0_);\(0\)"/>
    <numFmt numFmtId="199" formatCode="[$-409]h:mm:ss\ AM/PM"/>
    <numFmt numFmtId="200" formatCode="[$-409]dddd\,\ mmmm\ dd\,\ yyyy"/>
    <numFmt numFmtId="201" formatCode="0.000_);\(0.00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90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4"/>
      <color indexed="8"/>
      <name val="Arial"/>
      <family val="2"/>
    </font>
    <font>
      <b/>
      <u val="single"/>
      <sz val="9"/>
      <name val="Arial"/>
      <family val="2"/>
    </font>
    <font>
      <sz val="13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5" borderId="0" applyNumberFormat="0" applyBorder="0" applyAlignment="0" applyProtection="0"/>
    <xf numFmtId="0" fontId="72" fillId="8" borderId="0" applyNumberFormat="0" applyBorder="0" applyAlignment="0" applyProtection="0"/>
    <xf numFmtId="0" fontId="72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9" borderId="0" applyNumberFormat="0" applyBorder="0" applyAlignment="0" applyProtection="0"/>
    <xf numFmtId="0" fontId="74" fillId="3" borderId="0" applyNumberFormat="0" applyBorder="0" applyAlignment="0" applyProtection="0"/>
    <xf numFmtId="0" fontId="75" fillId="20" borderId="1" applyNumberFormat="0" applyAlignment="0" applyProtection="0"/>
    <xf numFmtId="0" fontId="7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8" fillId="4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2" fillId="7" borderId="1" applyNumberFormat="0" applyAlignment="0" applyProtection="0"/>
    <xf numFmtId="0" fontId="83" fillId="0" borderId="6" applyNumberFormat="0" applyFill="0" applyAlignment="0" applyProtection="0"/>
    <xf numFmtId="0" fontId="84" fillId="22" borderId="0" applyNumberFormat="0" applyBorder="0" applyAlignment="0" applyProtection="0"/>
    <xf numFmtId="0" fontId="0" fillId="23" borderId="7" applyNumberFormat="0" applyFont="0" applyAlignment="0" applyProtection="0"/>
    <xf numFmtId="0" fontId="85" fillId="20" borderId="8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821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6" xfId="0" applyBorder="1" applyAlignment="1">
      <alignment/>
    </xf>
    <xf numFmtId="2" fontId="7" fillId="0" borderId="12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2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3" fillId="0" borderId="0" xfId="0" applyFont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92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left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2" fontId="4" fillId="0" borderId="15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93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" fillId="0" borderId="0" xfId="0" applyFont="1" applyBorder="1" applyAlignment="1">
      <alignment horizontal="left" vertical="center" wrapText="1"/>
    </xf>
    <xf numFmtId="2" fontId="4" fillId="0" borderId="15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92" fontId="4" fillId="0" borderId="20" xfId="0" applyNumberFormat="1" applyFont="1" applyFill="1" applyBorder="1" applyAlignment="1">
      <alignment/>
    </xf>
    <xf numFmtId="192" fontId="4" fillId="0" borderId="12" xfId="0" applyNumberFormat="1" applyFont="1" applyFill="1" applyBorder="1" applyAlignment="1">
      <alignment/>
    </xf>
    <xf numFmtId="192" fontId="4" fillId="0" borderId="11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92" fontId="2" fillId="0" borderId="0" xfId="0" applyNumberFormat="1" applyFont="1" applyFill="1" applyAlignment="1">
      <alignment horizontal="center"/>
    </xf>
    <xf numFmtId="19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92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92" fontId="0" fillId="0" borderId="0" xfId="0" applyNumberFormat="1" applyAlignment="1">
      <alignment/>
    </xf>
    <xf numFmtId="192" fontId="17" fillId="0" borderId="0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left"/>
    </xf>
    <xf numFmtId="193" fontId="8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92" fontId="7" fillId="0" borderId="21" xfId="0" applyNumberFormat="1" applyFont="1" applyFill="1" applyBorder="1" applyAlignment="1">
      <alignment horizontal="center"/>
    </xf>
    <xf numFmtId="0" fontId="20" fillId="0" borderId="27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2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left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33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" fillId="0" borderId="34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0" xfId="0" applyFont="1" applyFill="1" applyBorder="1" applyAlignment="1">
      <alignment horizontal="center"/>
    </xf>
    <xf numFmtId="0" fontId="17" fillId="0" borderId="25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192" fontId="8" fillId="0" borderId="21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92" fontId="2" fillId="0" borderId="20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192" fontId="2" fillId="0" borderId="33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0" fillId="0" borderId="0" xfId="0" applyFont="1" applyAlignment="1">
      <alignment/>
    </xf>
    <xf numFmtId="0" fontId="17" fillId="0" borderId="2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32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92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92" fontId="28" fillId="0" borderId="0" xfId="0" applyNumberFormat="1" applyFont="1" applyBorder="1" applyAlignment="1">
      <alignment/>
    </xf>
    <xf numFmtId="192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92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92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92" fontId="9" fillId="0" borderId="0" xfId="0" applyNumberFormat="1" applyFont="1" applyBorder="1" applyAlignment="1">
      <alignment horizontal="center"/>
    </xf>
    <xf numFmtId="0" fontId="31" fillId="0" borderId="26" xfId="0" applyFont="1" applyBorder="1" applyAlignment="1">
      <alignment/>
    </xf>
    <xf numFmtId="0" fontId="32" fillId="0" borderId="21" xfId="0" applyFont="1" applyBorder="1" applyAlignment="1">
      <alignment/>
    </xf>
    <xf numFmtId="0" fontId="33" fillId="0" borderId="27" xfId="0" applyFont="1" applyBorder="1" applyAlignment="1">
      <alignment/>
    </xf>
    <xf numFmtId="0" fontId="34" fillId="0" borderId="27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7" fillId="0" borderId="27" xfId="0" applyFont="1" applyBorder="1" applyAlignment="1">
      <alignment/>
    </xf>
    <xf numFmtId="0" fontId="38" fillId="0" borderId="27" xfId="0" applyFont="1" applyBorder="1" applyAlignment="1">
      <alignment/>
    </xf>
    <xf numFmtId="0" fontId="39" fillId="0" borderId="27" xfId="0" applyFont="1" applyBorder="1" applyAlignment="1">
      <alignment horizontal="left"/>
    </xf>
    <xf numFmtId="0" fontId="15" fillId="0" borderId="27" xfId="0" applyFont="1" applyBorder="1" applyAlignment="1">
      <alignment/>
    </xf>
    <xf numFmtId="0" fontId="3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4" xfId="0" applyFont="1" applyFill="1" applyBorder="1" applyAlignment="1">
      <alignment horizontal="left"/>
    </xf>
    <xf numFmtId="0" fontId="32" fillId="0" borderId="23" xfId="0" applyFont="1" applyBorder="1" applyAlignment="1">
      <alignment/>
    </xf>
    <xf numFmtId="0" fontId="33" fillId="0" borderId="23" xfId="0" applyFont="1" applyBorder="1" applyAlignment="1">
      <alignment/>
    </xf>
    <xf numFmtId="0" fontId="21" fillId="0" borderId="27" xfId="0" applyFont="1" applyFill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0" fontId="45" fillId="0" borderId="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6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20" xfId="0" applyFont="1" applyFill="1" applyBorder="1" applyAlignment="1">
      <alignment/>
    </xf>
    <xf numFmtId="0" fontId="45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192" fontId="19" fillId="0" borderId="2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92" fontId="21" fillId="0" borderId="20" xfId="0" applyNumberFormat="1" applyFont="1" applyFill="1" applyBorder="1" applyAlignment="1">
      <alignment horizontal="center"/>
    </xf>
    <xf numFmtId="192" fontId="21" fillId="0" borderId="33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0" fontId="19" fillId="0" borderId="0" xfId="0" applyFont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192" fontId="4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5" xfId="0" applyNumberFormat="1" applyFont="1" applyFill="1" applyBorder="1" applyAlignment="1">
      <alignment/>
    </xf>
    <xf numFmtId="1" fontId="19" fillId="0" borderId="15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49" fillId="0" borderId="20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6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6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vertical="center"/>
    </xf>
    <xf numFmtId="0" fontId="21" fillId="0" borderId="24" xfId="0" applyFont="1" applyFill="1" applyBorder="1" applyAlignment="1">
      <alignment/>
    </xf>
    <xf numFmtId="0" fontId="0" fillId="0" borderId="26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92" fontId="46" fillId="0" borderId="0" xfId="0" applyNumberFormat="1" applyFont="1" applyBorder="1" applyAlignment="1">
      <alignment horizontal="center" shrinkToFit="1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" fontId="13" fillId="0" borderId="20" xfId="0" applyNumberFormat="1" applyFont="1" applyFill="1" applyBorder="1" applyAlignment="1">
      <alignment horizontal="center"/>
    </xf>
    <xf numFmtId="0" fontId="31" fillId="0" borderId="23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92" fontId="25" fillId="0" borderId="0" xfId="0" applyNumberFormat="1" applyFont="1" applyBorder="1" applyAlignment="1">
      <alignment/>
    </xf>
    <xf numFmtId="192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192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5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15" fillId="0" borderId="15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/>
    </xf>
    <xf numFmtId="0" fontId="19" fillId="0" borderId="27" xfId="0" applyFont="1" applyFill="1" applyBorder="1" applyAlignment="1">
      <alignment horizontal="left"/>
    </xf>
    <xf numFmtId="0" fontId="62" fillId="0" borderId="26" xfId="0" applyFont="1" applyFill="1" applyBorder="1" applyAlignment="1">
      <alignment/>
    </xf>
    <xf numFmtId="0" fontId="62" fillId="0" borderId="28" xfId="0" applyFont="1" applyFill="1" applyBorder="1" applyAlignment="1">
      <alignment/>
    </xf>
    <xf numFmtId="192" fontId="63" fillId="0" borderId="24" xfId="0" applyNumberFormat="1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1" fontId="49" fillId="0" borderId="20" xfId="0" applyNumberFormat="1" applyFont="1" applyFill="1" applyBorder="1" applyAlignment="1">
      <alignment horizontal="center"/>
    </xf>
    <xf numFmtId="1" fontId="45" fillId="0" borderId="0" xfId="0" applyNumberFormat="1" applyFont="1" applyFill="1" applyAlignment="1">
      <alignment horizontal="center"/>
    </xf>
    <xf numFmtId="0" fontId="57" fillId="0" borderId="12" xfId="0" applyFont="1" applyFill="1" applyBorder="1" applyAlignment="1">
      <alignment horizontal="left" vertical="center"/>
    </xf>
    <xf numFmtId="192" fontId="50" fillId="0" borderId="0" xfId="0" applyNumberFormat="1" applyFont="1" applyAlignment="1">
      <alignment horizontal="center"/>
    </xf>
    <xf numFmtId="192" fontId="15" fillId="0" borderId="0" xfId="0" applyNumberFormat="1" applyFont="1" applyBorder="1" applyAlignment="1">
      <alignment horizontal="center"/>
    </xf>
    <xf numFmtId="192" fontId="17" fillId="0" borderId="24" xfId="0" applyNumberFormat="1" applyFont="1" applyBorder="1" applyAlignment="1">
      <alignment horizontal="center"/>
    </xf>
    <xf numFmtId="192" fontId="21" fillId="0" borderId="15" xfId="0" applyNumberFormat="1" applyFont="1" applyFill="1" applyBorder="1" applyAlignment="1">
      <alignment horizontal="center" vertical="center"/>
    </xf>
    <xf numFmtId="192" fontId="21" fillId="0" borderId="24" xfId="0" applyNumberFormat="1" applyFont="1" applyFill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2" fontId="17" fillId="0" borderId="0" xfId="0" applyNumberFormat="1" applyFont="1" applyFill="1" applyAlignment="1">
      <alignment horizontal="center"/>
    </xf>
    <xf numFmtId="192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0" fontId="17" fillId="0" borderId="0" xfId="0" applyFont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7" fillId="0" borderId="0" xfId="0" applyFont="1" applyAlignment="1">
      <alignment horizontal="right"/>
    </xf>
    <xf numFmtId="192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2" fontId="68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vertical="top"/>
    </xf>
    <xf numFmtId="2" fontId="0" fillId="0" borderId="15" xfId="0" applyNumberFormat="1" applyFont="1" applyFill="1" applyBorder="1" applyAlignment="1">
      <alignment vertic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30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16" fillId="0" borderId="30" xfId="0" applyFont="1" applyFill="1" applyBorder="1" applyAlignment="1">
      <alignment/>
    </xf>
    <xf numFmtId="0" fontId="20" fillId="0" borderId="37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6" fillId="0" borderId="30" xfId="0" applyFont="1" applyFill="1" applyBorder="1" applyAlignment="1">
      <alignment wrapText="1"/>
    </xf>
    <xf numFmtId="0" fontId="4" fillId="0" borderId="30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193" fontId="49" fillId="0" borderId="0" xfId="0" applyNumberFormat="1" applyFont="1" applyFill="1" applyBorder="1" applyAlignment="1">
      <alignment horizontal="center"/>
    </xf>
    <xf numFmtId="0" fontId="0" fillId="0" borderId="30" xfId="0" applyFill="1" applyBorder="1" applyAlignment="1">
      <alignment horizontal="center" wrapText="1"/>
    </xf>
    <xf numFmtId="0" fontId="0" fillId="0" borderId="3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201" fontId="45" fillId="0" borderId="0" xfId="0" applyNumberFormat="1" applyFont="1" applyFill="1" applyBorder="1" applyAlignment="1">
      <alignment horizontal="center" vertical="center"/>
    </xf>
    <xf numFmtId="193" fontId="45" fillId="0" borderId="2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0" fillId="0" borderId="30" xfId="0" applyFont="1" applyFill="1" applyBorder="1" applyAlignment="1">
      <alignment wrapText="1"/>
    </xf>
    <xf numFmtId="0" fontId="0" fillId="0" borderId="20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/>
    </xf>
    <xf numFmtId="2" fontId="20" fillId="0" borderId="0" xfId="0" applyNumberFormat="1" applyFont="1" applyFill="1" applyAlignment="1">
      <alignment horizontal="left"/>
    </xf>
    <xf numFmtId="2" fontId="13" fillId="0" borderId="0" xfId="0" applyNumberFormat="1" applyFont="1" applyFill="1" applyAlignment="1">
      <alignment horizontal="center"/>
    </xf>
    <xf numFmtId="0" fontId="13" fillId="0" borderId="30" xfId="0" applyFont="1" applyFill="1" applyBorder="1" applyAlignment="1">
      <alignment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/>
    </xf>
    <xf numFmtId="0" fontId="0" fillId="0" borderId="30" xfId="0" applyFill="1" applyBorder="1" applyAlignment="1">
      <alignment wrapText="1"/>
    </xf>
    <xf numFmtId="0" fontId="16" fillId="0" borderId="3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20" fillId="0" borderId="0" xfId="0" applyFont="1" applyFill="1" applyBorder="1" applyAlignment="1">
      <alignment horizontal="left"/>
    </xf>
    <xf numFmtId="2" fontId="49" fillId="0" borderId="0" xfId="0" applyNumberFormat="1" applyFont="1" applyFill="1" applyAlignment="1">
      <alignment horizontal="center"/>
    </xf>
    <xf numFmtId="0" fontId="4" fillId="0" borderId="15" xfId="0" applyFont="1" applyFill="1" applyBorder="1" applyAlignment="1">
      <alignment/>
    </xf>
    <xf numFmtId="2" fontId="13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19" fillId="0" borderId="2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/>
    </xf>
    <xf numFmtId="192" fontId="19" fillId="0" borderId="20" xfId="0" applyNumberFormat="1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right" vertical="top"/>
    </xf>
    <xf numFmtId="0" fontId="0" fillId="0" borderId="16" xfId="0" applyFill="1" applyBorder="1" applyAlignment="1">
      <alignment horizontal="center" vertical="center"/>
    </xf>
    <xf numFmtId="49" fontId="19" fillId="0" borderId="29" xfId="0" applyNumberFormat="1" applyFont="1" applyFill="1" applyBorder="1" applyAlignment="1">
      <alignment horizontal="right" vertical="top"/>
    </xf>
    <xf numFmtId="49" fontId="19" fillId="0" borderId="30" xfId="0" applyNumberFormat="1" applyFont="1" applyFill="1" applyBorder="1" applyAlignment="1">
      <alignment horizontal="right" vertical="top"/>
    </xf>
    <xf numFmtId="49" fontId="4" fillId="0" borderId="3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9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4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20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/>
    </xf>
    <xf numFmtId="0" fontId="34" fillId="0" borderId="0" xfId="0" applyFont="1" applyFill="1" applyAlignment="1">
      <alignment/>
    </xf>
    <xf numFmtId="2" fontId="19" fillId="0" borderId="0" xfId="0" applyNumberFormat="1" applyFont="1" applyFill="1" applyBorder="1" applyAlignment="1">
      <alignment/>
    </xf>
    <xf numFmtId="1" fontId="19" fillId="0" borderId="20" xfId="0" applyNumberFormat="1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right" vertical="top"/>
    </xf>
    <xf numFmtId="0" fontId="20" fillId="0" borderId="13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0" xfId="0" applyFill="1" applyAlignment="1">
      <alignment horizontal="center"/>
    </xf>
    <xf numFmtId="49" fontId="19" fillId="0" borderId="0" xfId="0" applyNumberFormat="1" applyFont="1" applyFill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9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49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2" xfId="0" applyFill="1" applyBorder="1" applyAlignment="1">
      <alignment/>
    </xf>
    <xf numFmtId="0" fontId="31" fillId="0" borderId="26" xfId="0" applyFont="1" applyFill="1" applyBorder="1" applyAlignment="1">
      <alignment/>
    </xf>
    <xf numFmtId="0" fontId="32" fillId="0" borderId="21" xfId="0" applyFont="1" applyFill="1" applyBorder="1" applyAlignment="1">
      <alignment/>
    </xf>
    <xf numFmtId="0" fontId="37" fillId="0" borderId="27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27" xfId="0" applyFont="1" applyFill="1" applyBorder="1" applyAlignment="1">
      <alignment/>
    </xf>
    <xf numFmtId="0" fontId="34" fillId="0" borderId="27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0" fillId="0" borderId="27" xfId="0" applyFont="1" applyFill="1" applyBorder="1" applyAlignment="1">
      <alignment/>
    </xf>
    <xf numFmtId="0" fontId="38" fillId="0" borderId="27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192" fontId="35" fillId="0" borderId="0" xfId="0" applyNumberFormat="1" applyFont="1" applyFill="1" applyBorder="1" applyAlignment="1">
      <alignment horizontal="center"/>
    </xf>
    <xf numFmtId="192" fontId="20" fillId="0" borderId="0" xfId="0" applyNumberFormat="1" applyFont="1" applyFill="1" applyBorder="1" applyAlignment="1">
      <alignment/>
    </xf>
    <xf numFmtId="0" fontId="32" fillId="0" borderId="23" xfId="0" applyFont="1" applyFill="1" applyBorder="1" applyAlignment="1">
      <alignment/>
    </xf>
    <xf numFmtId="0" fontId="39" fillId="0" borderId="27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33" fillId="0" borderId="23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192" fontId="9" fillId="0" borderId="0" xfId="0" applyNumberFormat="1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35" fillId="0" borderId="24" xfId="0" applyFont="1" applyFill="1" applyBorder="1" applyAlignment="1">
      <alignment/>
    </xf>
    <xf numFmtId="0" fontId="38" fillId="0" borderId="24" xfId="0" applyFont="1" applyFill="1" applyBorder="1" applyAlignment="1">
      <alignment/>
    </xf>
    <xf numFmtId="192" fontId="46" fillId="0" borderId="24" xfId="0" applyNumberFormat="1" applyFont="1" applyFill="1" applyBorder="1" applyAlignment="1">
      <alignment horizontal="center" shrinkToFit="1"/>
    </xf>
    <xf numFmtId="0" fontId="0" fillId="0" borderId="24" xfId="0" applyFont="1" applyFill="1" applyBorder="1" applyAlignment="1">
      <alignment/>
    </xf>
    <xf numFmtId="0" fontId="35" fillId="0" borderId="32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49" fontId="19" fillId="0" borderId="0" xfId="0" applyNumberFormat="1" applyFont="1" applyFill="1" applyAlignment="1">
      <alignment/>
    </xf>
    <xf numFmtId="0" fontId="50" fillId="0" borderId="0" xfId="0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50" fillId="0" borderId="17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33" xfId="0" applyFill="1" applyBorder="1" applyAlignment="1">
      <alignment/>
    </xf>
    <xf numFmtId="0" fontId="3" fillId="0" borderId="24" xfId="0" applyFont="1" applyFill="1" applyBorder="1" applyAlignment="1">
      <alignment/>
    </xf>
    <xf numFmtId="0" fontId="60" fillId="0" borderId="27" xfId="0" applyFont="1" applyFill="1" applyBorder="1" applyAlignment="1">
      <alignment/>
    </xf>
    <xf numFmtId="0" fontId="59" fillId="0" borderId="27" xfId="0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1" fillId="0" borderId="23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23" xfId="0" applyFont="1" applyFill="1" applyBorder="1" applyAlignment="1">
      <alignment/>
    </xf>
    <xf numFmtId="0" fontId="17" fillId="0" borderId="27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192" fontId="37" fillId="0" borderId="0" xfId="0" applyNumberFormat="1" applyFont="1" applyFill="1" applyBorder="1" applyAlignment="1">
      <alignment horizontal="center" shrinkToFit="1"/>
    </xf>
    <xf numFmtId="0" fontId="0" fillId="0" borderId="13" xfId="0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93" fontId="17" fillId="0" borderId="0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 wrapText="1"/>
    </xf>
    <xf numFmtId="193" fontId="21" fillId="0" borderId="0" xfId="0" applyNumberFormat="1" applyFont="1" applyFill="1" applyAlignment="1">
      <alignment horizontal="center" vertical="center"/>
    </xf>
    <xf numFmtId="193" fontId="45" fillId="0" borderId="0" xfId="0" applyNumberFormat="1" applyFont="1" applyFill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26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92" fontId="2" fillId="0" borderId="21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193" fontId="21" fillId="0" borderId="0" xfId="0" applyNumberFormat="1" applyFont="1" applyFill="1" applyBorder="1" applyAlignment="1">
      <alignment vertical="center"/>
    </xf>
    <xf numFmtId="193" fontId="45" fillId="0" borderId="0" xfId="0" applyNumberFormat="1" applyFont="1" applyFill="1" applyBorder="1" applyAlignment="1">
      <alignment vertical="center"/>
    </xf>
    <xf numFmtId="192" fontId="40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192" fontId="41" fillId="0" borderId="0" xfId="0" applyNumberFormat="1" applyFont="1" applyFill="1" applyBorder="1" applyAlignment="1">
      <alignment horizontal="center"/>
    </xf>
    <xf numFmtId="192" fontId="2" fillId="0" borderId="0" xfId="0" applyNumberFormat="1" applyFont="1" applyFill="1" applyBorder="1" applyAlignment="1">
      <alignment/>
    </xf>
    <xf numFmtId="192" fontId="21" fillId="0" borderId="0" xfId="0" applyNumberFormat="1" applyFont="1" applyFill="1" applyBorder="1" applyAlignment="1">
      <alignment/>
    </xf>
    <xf numFmtId="49" fontId="45" fillId="0" borderId="0" xfId="0" applyNumberFormat="1" applyFont="1" applyFill="1" applyAlignment="1">
      <alignment/>
    </xf>
    <xf numFmtId="201" fontId="0" fillId="0" borderId="13" xfId="0" applyNumberForma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193" fontId="0" fillId="0" borderId="16" xfId="0" applyNumberFormat="1" applyFill="1" applyBorder="1" applyAlignment="1">
      <alignment vertical="center"/>
    </xf>
    <xf numFmtId="0" fontId="17" fillId="0" borderId="11" xfId="0" applyFont="1" applyFill="1" applyBorder="1" applyAlignment="1">
      <alignment horizontal="left"/>
    </xf>
    <xf numFmtId="201" fontId="0" fillId="0" borderId="0" xfId="0" applyNumberFormat="1" applyFill="1" applyBorder="1" applyAlignment="1">
      <alignment horizontal="center" vertical="center"/>
    </xf>
    <xf numFmtId="193" fontId="0" fillId="0" borderId="20" xfId="0" applyNumberForma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left"/>
    </xf>
    <xf numFmtId="0" fontId="21" fillId="0" borderId="0" xfId="0" applyFont="1" applyFill="1" applyAlignment="1">
      <alignment horizontal="left"/>
    </xf>
    <xf numFmtId="2" fontId="45" fillId="0" borderId="0" xfId="0" applyNumberFormat="1" applyFont="1" applyFill="1" applyAlignment="1">
      <alignment/>
    </xf>
    <xf numFmtId="201" fontId="21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201" fontId="15" fillId="0" borderId="0" xfId="0" applyNumberFormat="1" applyFont="1" applyFill="1" applyBorder="1" applyAlignment="1">
      <alignment horizontal="center" vertical="center"/>
    </xf>
    <xf numFmtId="193" fontId="15" fillId="0" borderId="2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201" fontId="0" fillId="0" borderId="15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93" fontId="0" fillId="0" borderId="33" xfId="0" applyNumberFormat="1" applyFill="1" applyBorder="1" applyAlignment="1">
      <alignment horizontal="center" vertical="center"/>
    </xf>
    <xf numFmtId="193" fontId="0" fillId="0" borderId="0" xfId="0" applyNumberFormat="1" applyFill="1" applyBorder="1" applyAlignment="1">
      <alignment horizontal="center" vertical="center"/>
    </xf>
    <xf numFmtId="201" fontId="0" fillId="0" borderId="0" xfId="0" applyNumberFormat="1" applyFill="1" applyAlignment="1">
      <alignment vertical="center"/>
    </xf>
    <xf numFmtId="193" fontId="0" fillId="0" borderId="0" xfId="0" applyNumberFormat="1" applyFill="1" applyAlignment="1">
      <alignment vertical="center"/>
    </xf>
    <xf numFmtId="0" fontId="45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93" fontId="21" fillId="0" borderId="0" xfId="0" applyNumberFormat="1" applyFont="1" applyFill="1" applyBorder="1" applyAlignment="1">
      <alignment horizontal="center" vertical="center"/>
    </xf>
    <xf numFmtId="201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93" fontId="13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193" fontId="23" fillId="0" borderId="0" xfId="0" applyNumberFormat="1" applyFont="1" applyFill="1" applyBorder="1" applyAlignment="1">
      <alignment horizontal="center" vertical="center"/>
    </xf>
    <xf numFmtId="201" fontId="0" fillId="0" borderId="0" xfId="0" applyNumberFormat="1" applyFill="1" applyAlignment="1">
      <alignment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/>
    </xf>
    <xf numFmtId="0" fontId="65" fillId="0" borderId="27" xfId="0" applyFont="1" applyFill="1" applyBorder="1" applyAlignment="1">
      <alignment horizontal="left"/>
    </xf>
    <xf numFmtId="0" fontId="40" fillId="0" borderId="40" xfId="0" applyFont="1" applyFill="1" applyBorder="1" applyAlignment="1">
      <alignment/>
    </xf>
    <xf numFmtId="0" fontId="23" fillId="0" borderId="27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49" fontId="2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20" xfId="0" applyFill="1" applyBorder="1" applyAlignment="1">
      <alignment/>
    </xf>
    <xf numFmtId="0" fontId="19" fillId="0" borderId="15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192" fontId="47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192" fontId="21" fillId="0" borderId="0" xfId="0" applyNumberFormat="1" applyFont="1" applyFill="1" applyAlignment="1">
      <alignment horizontal="center"/>
    </xf>
    <xf numFmtId="0" fontId="0" fillId="0" borderId="3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2" fontId="17" fillId="0" borderId="0" xfId="0" applyNumberFormat="1" applyFont="1" applyFill="1" applyBorder="1" applyAlignment="1">
      <alignment horizontal="left"/>
    </xf>
    <xf numFmtId="2" fontId="49" fillId="0" borderId="0" xfId="0" applyNumberFormat="1" applyFont="1" applyFill="1" applyBorder="1" applyAlignment="1">
      <alignment horizontal="left"/>
    </xf>
    <xf numFmtId="0" fontId="7" fillId="0" borderId="30" xfId="0" applyFont="1" applyFill="1" applyBorder="1" applyAlignment="1">
      <alignment wrapText="1"/>
    </xf>
    <xf numFmtId="194" fontId="45" fillId="0" borderId="20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wrapText="1"/>
    </xf>
    <xf numFmtId="194" fontId="13" fillId="0" borderId="20" xfId="0" applyNumberFormat="1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 wrapText="1"/>
    </xf>
    <xf numFmtId="0" fontId="19" fillId="0" borderId="30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wrapText="1"/>
    </xf>
    <xf numFmtId="2" fontId="16" fillId="0" borderId="0" xfId="0" applyNumberFormat="1" applyFont="1" applyFill="1" applyBorder="1" applyAlignment="1">
      <alignment vertical="center"/>
    </xf>
    <xf numFmtId="0" fontId="13" fillId="0" borderId="14" xfId="0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left"/>
    </xf>
    <xf numFmtId="0" fontId="19" fillId="0" borderId="30" xfId="0" applyFont="1" applyFill="1" applyBorder="1" applyAlignment="1">
      <alignment horizontal="center"/>
    </xf>
    <xf numFmtId="2" fontId="20" fillId="0" borderId="2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70" fillId="0" borderId="0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201" fontId="16" fillId="0" borderId="13" xfId="0" applyNumberFormat="1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193" fontId="16" fillId="0" borderId="16" xfId="0" applyNumberFormat="1" applyFont="1" applyFill="1" applyBorder="1" applyAlignment="1">
      <alignment vertical="center"/>
    </xf>
    <xf numFmtId="0" fontId="16" fillId="0" borderId="29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1" fontId="16" fillId="0" borderId="11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201" fontId="16" fillId="0" borderId="0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193" fontId="16" fillId="0" borderId="2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1" fontId="16" fillId="0" borderId="0" xfId="0" applyNumberFormat="1" applyFont="1" applyFill="1" applyAlignment="1">
      <alignment horizontal="center"/>
    </xf>
    <xf numFmtId="2" fontId="16" fillId="0" borderId="0" xfId="0" applyNumberFormat="1" applyFont="1" applyFill="1" applyAlignment="1">
      <alignment/>
    </xf>
    <xf numFmtId="0" fontId="16" fillId="0" borderId="4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/>
    </xf>
    <xf numFmtId="2" fontId="16" fillId="0" borderId="24" xfId="0" applyNumberFormat="1" applyFont="1" applyFill="1" applyBorder="1" applyAlignment="1">
      <alignment/>
    </xf>
    <xf numFmtId="2" fontId="16" fillId="0" borderId="24" xfId="0" applyNumberFormat="1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4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193" fontId="6" fillId="0" borderId="44" xfId="0" applyNumberFormat="1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/>
    </xf>
    <xf numFmtId="0" fontId="15" fillId="0" borderId="11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horizontal="center"/>
    </xf>
    <xf numFmtId="0" fontId="0" fillId="17" borderId="11" xfId="0" applyFill="1" applyBorder="1" applyAlignment="1">
      <alignment horizontal="center"/>
    </xf>
    <xf numFmtId="0" fontId="0" fillId="17" borderId="0" xfId="0" applyFill="1" applyBorder="1" applyAlignment="1">
      <alignment/>
    </xf>
    <xf numFmtId="0" fontId="0" fillId="17" borderId="0" xfId="0" applyFill="1" applyBorder="1" applyAlignment="1">
      <alignment horizontal="center"/>
    </xf>
    <xf numFmtId="2" fontId="0" fillId="17" borderId="0" xfId="0" applyNumberFormat="1" applyFont="1" applyFill="1" applyBorder="1" applyAlignment="1">
      <alignment horizontal="center"/>
    </xf>
    <xf numFmtId="0" fontId="0" fillId="17" borderId="20" xfId="0" applyFill="1" applyBorder="1" applyAlignment="1">
      <alignment horizontal="center"/>
    </xf>
    <xf numFmtId="0" fontId="20" fillId="17" borderId="11" xfId="0" applyFont="1" applyFill="1" applyBorder="1" applyAlignment="1">
      <alignment horizontal="center"/>
    </xf>
    <xf numFmtId="0" fontId="20" fillId="17" borderId="0" xfId="0" applyFont="1" applyFill="1" applyBorder="1" applyAlignment="1">
      <alignment horizontal="center"/>
    </xf>
    <xf numFmtId="0" fontId="0" fillId="17" borderId="0" xfId="0" applyFill="1" applyBorder="1" applyAlignment="1">
      <alignment horizontal="center" vertical="center"/>
    </xf>
    <xf numFmtId="0" fontId="0" fillId="17" borderId="20" xfId="0" applyFill="1" applyBorder="1" applyAlignment="1">
      <alignment horizontal="center" vertical="center"/>
    </xf>
    <xf numFmtId="0" fontId="0" fillId="17" borderId="30" xfId="0" applyFill="1" applyBorder="1" applyAlignment="1">
      <alignment/>
    </xf>
    <xf numFmtId="0" fontId="0" fillId="17" borderId="0" xfId="0" applyFill="1" applyAlignment="1">
      <alignment/>
    </xf>
    <xf numFmtId="0" fontId="24" fillId="0" borderId="30" xfId="0" applyFont="1" applyFill="1" applyBorder="1" applyAlignment="1">
      <alignment wrapText="1"/>
    </xf>
    <xf numFmtId="0" fontId="20" fillId="0" borderId="3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left" wrapText="1"/>
    </xf>
    <xf numFmtId="0" fontId="19" fillId="0" borderId="0" xfId="0" applyFont="1" applyFill="1" applyAlignment="1">
      <alignment horizontal="center" vertical="top"/>
    </xf>
    <xf numFmtId="2" fontId="19" fillId="0" borderId="0" xfId="0" applyNumberFormat="1" applyFont="1" applyFill="1" applyAlignment="1">
      <alignment horizontal="center" vertical="top"/>
    </xf>
    <xf numFmtId="2" fontId="69" fillId="0" borderId="0" xfId="0" applyNumberFormat="1" applyFont="1" applyFill="1" applyAlignment="1">
      <alignment horizontal="center"/>
    </xf>
    <xf numFmtId="2" fontId="12" fillId="0" borderId="0" xfId="0" applyNumberFormat="1" applyFont="1" applyFill="1" applyBorder="1" applyAlignment="1">
      <alignment horizontal="left"/>
    </xf>
    <xf numFmtId="2" fontId="13" fillId="0" borderId="15" xfId="0" applyNumberFormat="1" applyFont="1" applyFill="1" applyBorder="1" applyAlignment="1">
      <alignment horizontal="left" wrapText="1"/>
    </xf>
    <xf numFmtId="0" fontId="13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/>
    </xf>
    <xf numFmtId="0" fontId="16" fillId="0" borderId="30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shrinkToFit="1"/>
    </xf>
    <xf numFmtId="2" fontId="13" fillId="0" borderId="0" xfId="0" applyNumberFormat="1" applyFont="1" applyFill="1" applyBorder="1" applyAlignment="1">
      <alignment horizontal="left" wrapText="1"/>
    </xf>
    <xf numFmtId="2" fontId="13" fillId="0" borderId="15" xfId="0" applyNumberFormat="1" applyFont="1" applyFill="1" applyBorder="1" applyAlignment="1">
      <alignment horizontal="center"/>
    </xf>
    <xf numFmtId="0" fontId="13" fillId="0" borderId="31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left" wrapText="1"/>
    </xf>
    <xf numFmtId="0" fontId="16" fillId="0" borderId="30" xfId="0" applyFont="1" applyFill="1" applyBorder="1" applyAlignment="1">
      <alignment wrapText="1"/>
    </xf>
    <xf numFmtId="0" fontId="20" fillId="0" borderId="30" xfId="0" applyFont="1" applyFill="1" applyBorder="1" applyAlignment="1">
      <alignment wrapText="1"/>
    </xf>
    <xf numFmtId="2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Border="1" applyAlignment="1">
      <alignment horizontal="left" vertical="center"/>
    </xf>
    <xf numFmtId="193" fontId="16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14" fontId="0" fillId="0" borderId="30" xfId="0" applyNumberFormat="1" applyFill="1" applyBorder="1" applyAlignment="1">
      <alignment/>
    </xf>
    <xf numFmtId="0" fontId="16" fillId="0" borderId="30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/>
    </xf>
    <xf numFmtId="0" fontId="0" fillId="0" borderId="31" xfId="0" applyFont="1" applyFill="1" applyBorder="1" applyAlignment="1">
      <alignment/>
    </xf>
    <xf numFmtId="0" fontId="20" fillId="0" borderId="20" xfId="0" applyFont="1" applyFill="1" applyBorder="1" applyAlignment="1">
      <alignment horizontal="center"/>
    </xf>
    <xf numFmtId="0" fontId="13" fillId="0" borderId="0" xfId="0" applyFont="1" applyFill="1" applyAlignment="1">
      <alignment horizontal="left"/>
    </xf>
    <xf numFmtId="1" fontId="13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0" fillId="0" borderId="30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shrinkToFit="1"/>
    </xf>
    <xf numFmtId="0" fontId="13" fillId="0" borderId="0" xfId="0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left" wrapText="1"/>
    </xf>
    <xf numFmtId="0" fontId="16" fillId="0" borderId="31" xfId="0" applyFont="1" applyFill="1" applyBorder="1" applyAlignment="1">
      <alignment/>
    </xf>
    <xf numFmtId="0" fontId="4" fillId="0" borderId="30" xfId="0" applyFont="1" applyFill="1" applyBorder="1" applyAlignment="1">
      <alignment horizontal="center" wrapText="1"/>
    </xf>
    <xf numFmtId="0" fontId="0" fillId="0" borderId="30" xfId="0" applyFill="1" applyBorder="1" applyAlignment="1">
      <alignment horizontal="center" vertical="center" wrapText="1"/>
    </xf>
    <xf numFmtId="193" fontId="45" fillId="0" borderId="0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/>
    </xf>
    <xf numFmtId="193" fontId="2" fillId="0" borderId="0" xfId="0" applyNumberFormat="1" applyFont="1" applyAlignment="1">
      <alignment/>
    </xf>
    <xf numFmtId="193" fontId="45" fillId="0" borderId="0" xfId="0" applyNumberFormat="1" applyFont="1" applyFill="1" applyBorder="1" applyAlignment="1">
      <alignment horizontal="center" vertical="center"/>
    </xf>
    <xf numFmtId="2" fontId="13" fillId="0" borderId="15" xfId="0" applyNumberFormat="1" applyFont="1" applyFill="1" applyBorder="1" applyAlignment="1">
      <alignment/>
    </xf>
    <xf numFmtId="0" fontId="0" fillId="0" borderId="31" xfId="0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7" fillId="0" borderId="30" xfId="0" applyFont="1" applyFill="1" applyBorder="1" applyAlignment="1">
      <alignment wrapText="1"/>
    </xf>
    <xf numFmtId="0" fontId="0" fillId="0" borderId="0" xfId="0" applyFont="1" applyAlignment="1">
      <alignment/>
    </xf>
    <xf numFmtId="0" fontId="42" fillId="0" borderId="0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49" fontId="19" fillId="0" borderId="0" xfId="0" applyNumberFormat="1" applyFont="1" applyFill="1" applyAlignment="1">
      <alignment horizontal="right"/>
    </xf>
    <xf numFmtId="0" fontId="4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20" fillId="0" borderId="25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0" fillId="0" borderId="11" xfId="0" applyFont="1" applyFill="1" applyBorder="1" applyAlignment="1">
      <alignment/>
    </xf>
    <xf numFmtId="201" fontId="45" fillId="0" borderId="0" xfId="0" applyNumberFormat="1" applyFont="1" applyFill="1" applyBorder="1" applyAlignment="1">
      <alignment horizontal="center" vertical="center"/>
    </xf>
    <xf numFmtId="193" fontId="45" fillId="0" borderId="20" xfId="0" applyNumberFormat="1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/>
    </xf>
    <xf numFmtId="2" fontId="69" fillId="0" borderId="0" xfId="0" applyNumberFormat="1" applyFont="1" applyFill="1" applyBorder="1" applyAlignment="1">
      <alignment/>
    </xf>
    <xf numFmtId="1" fontId="69" fillId="0" borderId="0" xfId="0" applyNumberFormat="1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71" fillId="0" borderId="0" xfId="0" applyFont="1" applyFill="1" applyAlignment="1">
      <alignment horizontal="center"/>
    </xf>
    <xf numFmtId="0" fontId="34" fillId="0" borderId="30" xfId="0" applyFont="1" applyFill="1" applyBorder="1" applyAlignment="1">
      <alignment/>
    </xf>
    <xf numFmtId="0" fontId="34" fillId="0" borderId="0" xfId="0" applyFont="1" applyFill="1" applyAlignment="1">
      <alignment/>
    </xf>
    <xf numFmtId="0" fontId="34" fillId="0" borderId="30" xfId="0" applyFont="1" applyFill="1" applyBorder="1" applyAlignment="1">
      <alignment/>
    </xf>
    <xf numFmtId="0" fontId="13" fillId="0" borderId="1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0" fontId="64" fillId="0" borderId="30" xfId="0" applyFont="1" applyFill="1" applyBorder="1" applyAlignment="1">
      <alignment vertical="center" wrapText="1"/>
    </xf>
    <xf numFmtId="0" fontId="19" fillId="0" borderId="0" xfId="0" applyFont="1" applyFill="1" applyAlignment="1">
      <alignment/>
    </xf>
    <xf numFmtId="2" fontId="13" fillId="0" borderId="20" xfId="0" applyNumberFormat="1" applyFont="1" applyFill="1" applyBorder="1" applyAlignment="1">
      <alignment horizontal="center"/>
    </xf>
    <xf numFmtId="0" fontId="16" fillId="0" borderId="30" xfId="0" applyFont="1" applyFill="1" applyBorder="1" applyAlignment="1">
      <alignment horizontal="center"/>
    </xf>
    <xf numFmtId="1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 horizontal="left"/>
    </xf>
    <xf numFmtId="2" fontId="7" fillId="0" borderId="0" xfId="0" applyNumberFormat="1" applyFont="1" applyFill="1" applyAlignment="1">
      <alignment/>
    </xf>
    <xf numFmtId="0" fontId="4" fillId="0" borderId="30" xfId="0" applyFont="1" applyFill="1" applyBorder="1" applyAlignment="1">
      <alignment/>
    </xf>
    <xf numFmtId="0" fontId="45" fillId="0" borderId="11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9" fillId="0" borderId="34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/>
    </xf>
    <xf numFmtId="49" fontId="16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71"/>
  <sheetViews>
    <sheetView tabSelected="1" view="pageBreakPreview" zoomScale="85" zoomScaleSheetLayoutView="85" workbookViewId="0" topLeftCell="A101">
      <selection activeCell="N118" sqref="N118"/>
    </sheetView>
  </sheetViews>
  <sheetFormatPr defaultColWidth="9.140625" defaultRowHeight="12.75"/>
  <cols>
    <col min="1" max="1" width="4.00390625" style="433" customWidth="1"/>
    <col min="2" max="2" width="26.57421875" style="433" customWidth="1"/>
    <col min="3" max="3" width="12.28125" style="433" customWidth="1"/>
    <col min="4" max="4" width="9.28125" style="433" customWidth="1"/>
    <col min="5" max="5" width="17.140625" style="433" customWidth="1"/>
    <col min="6" max="6" width="10.8515625" style="433" customWidth="1"/>
    <col min="7" max="7" width="13.8515625" style="433" customWidth="1"/>
    <col min="8" max="8" width="14.00390625" style="433" customWidth="1"/>
    <col min="9" max="9" width="10.57421875" style="433" customWidth="1"/>
    <col min="10" max="10" width="13.00390625" style="433" customWidth="1"/>
    <col min="11" max="11" width="13.421875" style="433" customWidth="1"/>
    <col min="12" max="12" width="13.57421875" style="433" customWidth="1"/>
    <col min="13" max="13" width="14.00390625" style="433" customWidth="1"/>
    <col min="14" max="14" width="10.421875" style="433" customWidth="1"/>
    <col min="15" max="15" width="12.8515625" style="433" customWidth="1"/>
    <col min="16" max="16" width="12.140625" style="433" customWidth="1"/>
    <col min="17" max="17" width="20.57421875" style="433" customWidth="1"/>
    <col min="18" max="18" width="4.7109375" style="433" customWidth="1"/>
    <col min="19" max="16384" width="9.140625" style="433" customWidth="1"/>
  </cols>
  <sheetData>
    <row r="1" spans="1:17" s="85" customFormat="1" ht="14.25" customHeight="1">
      <c r="A1" s="148" t="s">
        <v>219</v>
      </c>
      <c r="Q1" s="781" t="s">
        <v>472</v>
      </c>
    </row>
    <row r="2" spans="1:11" s="89" customFormat="1" ht="14.25" customHeight="1">
      <c r="A2" s="15" t="s">
        <v>220</v>
      </c>
      <c r="K2" s="782"/>
    </row>
    <row r="3" spans="1:8" s="89" customFormat="1" ht="14.25" customHeight="1">
      <c r="A3" s="783" t="s">
        <v>0</v>
      </c>
      <c r="B3" s="784"/>
      <c r="C3" s="784"/>
      <c r="D3" s="784"/>
      <c r="E3" s="784"/>
      <c r="F3" s="784"/>
      <c r="G3" s="784"/>
      <c r="H3" s="513"/>
    </row>
    <row r="4" spans="1:16" s="565" customFormat="1" ht="14.25" customHeight="1" thickBot="1">
      <c r="A4" s="785" t="s">
        <v>221</v>
      </c>
      <c r="G4" s="267"/>
      <c r="H4" s="267"/>
      <c r="I4" s="786" t="s">
        <v>375</v>
      </c>
      <c r="J4" s="267"/>
      <c r="K4" s="267"/>
      <c r="L4" s="267"/>
      <c r="M4" s="267"/>
      <c r="N4" s="786" t="s">
        <v>376</v>
      </c>
      <c r="O4" s="267"/>
      <c r="P4" s="267"/>
    </row>
    <row r="5" spans="1:17" s="516" customFormat="1" ht="56.25" customHeight="1" thickBot="1" thickTop="1">
      <c r="A5" s="514" t="s">
        <v>8</v>
      </c>
      <c r="B5" s="492" t="s">
        <v>9</v>
      </c>
      <c r="C5" s="493" t="s">
        <v>1</v>
      </c>
      <c r="D5" s="493" t="s">
        <v>2</v>
      </c>
      <c r="E5" s="493" t="s">
        <v>3</v>
      </c>
      <c r="F5" s="493" t="s">
        <v>10</v>
      </c>
      <c r="G5" s="491" t="s">
        <v>470</v>
      </c>
      <c r="H5" s="493" t="s">
        <v>471</v>
      </c>
      <c r="I5" s="493" t="s">
        <v>4</v>
      </c>
      <c r="J5" s="493" t="s">
        <v>5</v>
      </c>
      <c r="K5" s="515" t="s">
        <v>6</v>
      </c>
      <c r="L5" s="491" t="str">
        <f>G5</f>
        <v>FINAL READING 30/04/2020</v>
      </c>
      <c r="M5" s="493" t="str">
        <f>H5</f>
        <v>INTIAL READING 01/04/2020</v>
      </c>
      <c r="N5" s="493" t="s">
        <v>4</v>
      </c>
      <c r="O5" s="493" t="s">
        <v>5</v>
      </c>
      <c r="P5" s="515" t="s">
        <v>6</v>
      </c>
      <c r="Q5" s="515" t="s">
        <v>289</v>
      </c>
    </row>
    <row r="6" spans="1:12" ht="1.5" customHeight="1" hidden="1" thickTop="1">
      <c r="A6" s="7"/>
      <c r="B6" s="8"/>
      <c r="C6" s="7"/>
      <c r="D6" s="7"/>
      <c r="E6" s="7"/>
      <c r="F6" s="7"/>
      <c r="L6" s="445"/>
    </row>
    <row r="7" spans="1:17" ht="15.75" customHeight="1" thickTop="1">
      <c r="A7" s="265"/>
      <c r="B7" s="329" t="s">
        <v>14</v>
      </c>
      <c r="C7" s="319"/>
      <c r="D7" s="332"/>
      <c r="E7" s="332"/>
      <c r="F7" s="319"/>
      <c r="G7" s="324"/>
      <c r="H7" s="471"/>
      <c r="I7" s="471"/>
      <c r="J7" s="471"/>
      <c r="K7" s="124"/>
      <c r="L7" s="324"/>
      <c r="M7" s="471"/>
      <c r="N7" s="471"/>
      <c r="O7" s="471"/>
      <c r="P7" s="517"/>
      <c r="Q7" s="437"/>
    </row>
    <row r="8" spans="1:17" ht="16.5" customHeight="1">
      <c r="A8" s="265">
        <v>1</v>
      </c>
      <c r="B8" s="328" t="s">
        <v>15</v>
      </c>
      <c r="C8" s="319">
        <v>5128429</v>
      </c>
      <c r="D8" s="331" t="s">
        <v>12</v>
      </c>
      <c r="E8" s="311" t="s">
        <v>326</v>
      </c>
      <c r="F8" s="319">
        <v>-1000</v>
      </c>
      <c r="G8" s="324">
        <v>965078</v>
      </c>
      <c r="H8" s="325">
        <v>965081</v>
      </c>
      <c r="I8" s="325">
        <f>G8-H8</f>
        <v>-3</v>
      </c>
      <c r="J8" s="325">
        <f>$F8*I8</f>
        <v>3000</v>
      </c>
      <c r="K8" s="326">
        <f>J8/1000000</f>
        <v>0.003</v>
      </c>
      <c r="L8" s="325">
        <v>998085</v>
      </c>
      <c r="M8" s="325">
        <v>998185</v>
      </c>
      <c r="N8" s="325">
        <f>L8-M8</f>
        <v>-100</v>
      </c>
      <c r="O8" s="325">
        <f>$F8*N8</f>
        <v>100000</v>
      </c>
      <c r="P8" s="326">
        <f>O8/1000000</f>
        <v>0.1</v>
      </c>
      <c r="Q8" s="757"/>
    </row>
    <row r="9" spans="1:17" ht="16.5">
      <c r="A9" s="265">
        <v>2</v>
      </c>
      <c r="B9" s="328" t="s">
        <v>358</v>
      </c>
      <c r="C9" s="319">
        <v>4864976</v>
      </c>
      <c r="D9" s="331" t="s">
        <v>12</v>
      </c>
      <c r="E9" s="311" t="s">
        <v>326</v>
      </c>
      <c r="F9" s="319">
        <v>-2000</v>
      </c>
      <c r="G9" s="324">
        <v>83234</v>
      </c>
      <c r="H9" s="325">
        <v>83063</v>
      </c>
      <c r="I9" s="325">
        <f>G9-H9</f>
        <v>171</v>
      </c>
      <c r="J9" s="325">
        <f>$F9*I9</f>
        <v>-342000</v>
      </c>
      <c r="K9" s="326">
        <f>J9/1000000</f>
        <v>-0.342</v>
      </c>
      <c r="L9" s="325">
        <v>2537</v>
      </c>
      <c r="M9" s="325">
        <v>2362</v>
      </c>
      <c r="N9" s="325">
        <f>L9-M9</f>
        <v>175</v>
      </c>
      <c r="O9" s="325">
        <f>$F9*N9</f>
        <v>-350000</v>
      </c>
      <c r="P9" s="326">
        <f>O9/1000000</f>
        <v>-0.35</v>
      </c>
      <c r="Q9" s="444"/>
    </row>
    <row r="10" spans="1:17" ht="15.75" customHeight="1">
      <c r="A10" s="265">
        <v>3</v>
      </c>
      <c r="B10" s="328" t="s">
        <v>17</v>
      </c>
      <c r="C10" s="319">
        <v>4864924</v>
      </c>
      <c r="D10" s="331" t="s">
        <v>12</v>
      </c>
      <c r="E10" s="311" t="s">
        <v>326</v>
      </c>
      <c r="F10" s="319">
        <v>-1000</v>
      </c>
      <c r="G10" s="324">
        <v>1020</v>
      </c>
      <c r="H10" s="325">
        <v>949</v>
      </c>
      <c r="I10" s="325">
        <f>G10-H10</f>
        <v>71</v>
      </c>
      <c r="J10" s="325">
        <f>$F10*I10</f>
        <v>-71000</v>
      </c>
      <c r="K10" s="326">
        <f>J10/1000000</f>
        <v>-0.071</v>
      </c>
      <c r="L10" s="325">
        <v>999998</v>
      </c>
      <c r="M10" s="325">
        <v>1000006</v>
      </c>
      <c r="N10" s="325">
        <f>L10-M10</f>
        <v>-8</v>
      </c>
      <c r="O10" s="325">
        <f>$F10*N10</f>
        <v>8000</v>
      </c>
      <c r="P10" s="326">
        <f>O10/1000000</f>
        <v>0.008</v>
      </c>
      <c r="Q10" s="437"/>
    </row>
    <row r="11" spans="1:17" ht="15.75" customHeight="1">
      <c r="A11" s="265"/>
      <c r="B11" s="329" t="s">
        <v>18</v>
      </c>
      <c r="C11" s="319"/>
      <c r="D11" s="332"/>
      <c r="E11" s="332"/>
      <c r="F11" s="319"/>
      <c r="G11" s="324"/>
      <c r="H11" s="325"/>
      <c r="I11" s="325"/>
      <c r="J11" s="325"/>
      <c r="K11" s="326"/>
      <c r="L11" s="325"/>
      <c r="M11" s="325"/>
      <c r="N11" s="325"/>
      <c r="O11" s="325"/>
      <c r="P11" s="326"/>
      <c r="Q11" s="437"/>
    </row>
    <row r="12" spans="1:17" ht="15.75" customHeight="1">
      <c r="A12" s="265">
        <v>4</v>
      </c>
      <c r="B12" s="328" t="s">
        <v>15</v>
      </c>
      <c r="C12" s="319">
        <v>4864916</v>
      </c>
      <c r="D12" s="331" t="s">
        <v>12</v>
      </c>
      <c r="E12" s="311" t="s">
        <v>326</v>
      </c>
      <c r="F12" s="319">
        <v>-1000</v>
      </c>
      <c r="G12" s="324">
        <v>998197</v>
      </c>
      <c r="H12" s="325">
        <v>998191</v>
      </c>
      <c r="I12" s="325">
        <f>G12-H12</f>
        <v>6</v>
      </c>
      <c r="J12" s="325">
        <f>$F12*I12</f>
        <v>-6000</v>
      </c>
      <c r="K12" s="326">
        <f>J12/1000000</f>
        <v>-0.006</v>
      </c>
      <c r="L12" s="325">
        <v>993169</v>
      </c>
      <c r="M12" s="325">
        <v>993207</v>
      </c>
      <c r="N12" s="325">
        <f>L12-M12</f>
        <v>-38</v>
      </c>
      <c r="O12" s="325">
        <f>$F12*N12</f>
        <v>38000</v>
      </c>
      <c r="P12" s="326">
        <f>O12/1000000</f>
        <v>0.038</v>
      </c>
      <c r="Q12" s="437"/>
    </row>
    <row r="13" spans="1:17" ht="15.75" customHeight="1">
      <c r="A13" s="265">
        <v>5</v>
      </c>
      <c r="B13" s="328" t="s">
        <v>16</v>
      </c>
      <c r="C13" s="319">
        <v>5295137</v>
      </c>
      <c r="D13" s="331" t="s">
        <v>12</v>
      </c>
      <c r="E13" s="311" t="s">
        <v>326</v>
      </c>
      <c r="F13" s="319">
        <v>-1000</v>
      </c>
      <c r="G13" s="324">
        <v>894373</v>
      </c>
      <c r="H13" s="325">
        <v>894352</v>
      </c>
      <c r="I13" s="325">
        <f>G13-H13</f>
        <v>21</v>
      </c>
      <c r="J13" s="325">
        <f>$F13*I13</f>
        <v>-21000</v>
      </c>
      <c r="K13" s="326">
        <f>J13/1000000</f>
        <v>-0.021</v>
      </c>
      <c r="L13" s="325">
        <v>7839</v>
      </c>
      <c r="M13" s="325">
        <v>7622</v>
      </c>
      <c r="N13" s="325">
        <f>L13-M13</f>
        <v>217</v>
      </c>
      <c r="O13" s="325">
        <f>$F13*N13</f>
        <v>-217000</v>
      </c>
      <c r="P13" s="326">
        <f>O13/1000000</f>
        <v>-0.217</v>
      </c>
      <c r="Q13" s="437"/>
    </row>
    <row r="14" spans="1:17" ht="15.75" customHeight="1">
      <c r="A14" s="265"/>
      <c r="B14" s="328"/>
      <c r="C14" s="319"/>
      <c r="D14" s="331"/>
      <c r="E14" s="311"/>
      <c r="F14" s="319">
        <v>-1000</v>
      </c>
      <c r="G14" s="324"/>
      <c r="H14" s="325"/>
      <c r="I14" s="325"/>
      <c r="J14" s="325"/>
      <c r="K14" s="326"/>
      <c r="L14" s="325">
        <v>987942</v>
      </c>
      <c r="M14" s="325">
        <v>987831</v>
      </c>
      <c r="N14" s="325">
        <f>L14-M14</f>
        <v>111</v>
      </c>
      <c r="O14" s="325">
        <f>$F14*N14</f>
        <v>-111000</v>
      </c>
      <c r="P14" s="326">
        <f>O14/1000000</f>
        <v>-0.111</v>
      </c>
      <c r="Q14" s="437"/>
    </row>
    <row r="15" spans="1:17" ht="16.5" customHeight="1">
      <c r="A15" s="265"/>
      <c r="B15" s="329" t="s">
        <v>21</v>
      </c>
      <c r="C15" s="319"/>
      <c r="D15" s="332"/>
      <c r="E15" s="311"/>
      <c r="F15" s="319"/>
      <c r="G15" s="324"/>
      <c r="H15" s="325"/>
      <c r="I15" s="325"/>
      <c r="J15" s="325"/>
      <c r="K15" s="326"/>
      <c r="L15" s="325"/>
      <c r="M15" s="325"/>
      <c r="N15" s="325"/>
      <c r="O15" s="325"/>
      <c r="P15" s="326"/>
      <c r="Q15" s="437"/>
    </row>
    <row r="16" spans="1:17" ht="14.25" customHeight="1">
      <c r="A16" s="265">
        <v>6</v>
      </c>
      <c r="B16" s="328" t="s">
        <v>15</v>
      </c>
      <c r="C16" s="319">
        <v>4864982</v>
      </c>
      <c r="D16" s="331" t="s">
        <v>12</v>
      </c>
      <c r="E16" s="311" t="s">
        <v>326</v>
      </c>
      <c r="F16" s="319">
        <v>-1000</v>
      </c>
      <c r="G16" s="324">
        <v>35592</v>
      </c>
      <c r="H16" s="325">
        <v>34745</v>
      </c>
      <c r="I16" s="325">
        <f>G16-H16</f>
        <v>847</v>
      </c>
      <c r="J16" s="325">
        <f>$F16*I16</f>
        <v>-847000</v>
      </c>
      <c r="K16" s="326">
        <f>J16/1000000</f>
        <v>-0.847</v>
      </c>
      <c r="L16" s="325">
        <v>16118</v>
      </c>
      <c r="M16" s="325">
        <v>16120</v>
      </c>
      <c r="N16" s="325">
        <f>L16-M16</f>
        <v>-2</v>
      </c>
      <c r="O16" s="325">
        <f>$F16*N16</f>
        <v>2000</v>
      </c>
      <c r="P16" s="326">
        <f>O16/1000000</f>
        <v>0.002</v>
      </c>
      <c r="Q16" s="437"/>
    </row>
    <row r="17" spans="1:17" ht="13.5" customHeight="1">
      <c r="A17" s="265">
        <v>7</v>
      </c>
      <c r="B17" s="328" t="s">
        <v>16</v>
      </c>
      <c r="C17" s="319">
        <v>4865022</v>
      </c>
      <c r="D17" s="331" t="s">
        <v>12</v>
      </c>
      <c r="E17" s="311" t="s">
        <v>326</v>
      </c>
      <c r="F17" s="319">
        <v>-1000</v>
      </c>
      <c r="G17" s="324">
        <v>9894</v>
      </c>
      <c r="H17" s="325">
        <v>9117</v>
      </c>
      <c r="I17" s="325">
        <f>G17-H17</f>
        <v>777</v>
      </c>
      <c r="J17" s="325">
        <f>$F17*I17</f>
        <v>-777000</v>
      </c>
      <c r="K17" s="326">
        <f>J17/1000000</f>
        <v>-0.777</v>
      </c>
      <c r="L17" s="325">
        <v>998089</v>
      </c>
      <c r="M17" s="325">
        <v>998092</v>
      </c>
      <c r="N17" s="325">
        <f>L17-M17</f>
        <v>-3</v>
      </c>
      <c r="O17" s="325">
        <f>$F17*N17</f>
        <v>3000</v>
      </c>
      <c r="P17" s="326">
        <f>O17/1000000</f>
        <v>0.003</v>
      </c>
      <c r="Q17" s="449"/>
    </row>
    <row r="18" spans="1:17" ht="14.25" customHeight="1">
      <c r="A18" s="265">
        <v>8</v>
      </c>
      <c r="B18" s="328" t="s">
        <v>22</v>
      </c>
      <c r="C18" s="319">
        <v>4864997</v>
      </c>
      <c r="D18" s="331" t="s">
        <v>12</v>
      </c>
      <c r="E18" s="311" t="s">
        <v>326</v>
      </c>
      <c r="F18" s="319">
        <v>-1000</v>
      </c>
      <c r="G18" s="324">
        <v>5530</v>
      </c>
      <c r="H18" s="325">
        <v>4872</v>
      </c>
      <c r="I18" s="325">
        <f>G18-H18</f>
        <v>658</v>
      </c>
      <c r="J18" s="325">
        <f>$F18*I18</f>
        <v>-658000</v>
      </c>
      <c r="K18" s="326">
        <f>J18/1000000</f>
        <v>-0.658</v>
      </c>
      <c r="L18" s="325">
        <v>998256</v>
      </c>
      <c r="M18" s="325">
        <v>998253</v>
      </c>
      <c r="N18" s="325">
        <f>L18-M18</f>
        <v>3</v>
      </c>
      <c r="O18" s="325">
        <f>$F18*N18</f>
        <v>-3000</v>
      </c>
      <c r="P18" s="326">
        <f>O18/1000000</f>
        <v>-0.003</v>
      </c>
      <c r="Q18" s="448"/>
    </row>
    <row r="19" spans="1:17" ht="13.5" customHeight="1">
      <c r="A19" s="265">
        <v>9</v>
      </c>
      <c r="B19" s="328" t="s">
        <v>23</v>
      </c>
      <c r="C19" s="319">
        <v>5295166</v>
      </c>
      <c r="D19" s="331" t="s">
        <v>12</v>
      </c>
      <c r="E19" s="311" t="s">
        <v>326</v>
      </c>
      <c r="F19" s="319">
        <v>-500</v>
      </c>
      <c r="G19" s="324">
        <v>966141</v>
      </c>
      <c r="H19" s="325">
        <v>966924</v>
      </c>
      <c r="I19" s="325">
        <f>G19-H19</f>
        <v>-783</v>
      </c>
      <c r="J19" s="325">
        <f>$F19*I19</f>
        <v>391500</v>
      </c>
      <c r="K19" s="326">
        <f>J19/1000000</f>
        <v>0.3915</v>
      </c>
      <c r="L19" s="325">
        <v>843874</v>
      </c>
      <c r="M19" s="325">
        <v>843885</v>
      </c>
      <c r="N19" s="325">
        <f>L19-M19</f>
        <v>-11</v>
      </c>
      <c r="O19" s="325">
        <f>$F19*N19</f>
        <v>5500</v>
      </c>
      <c r="P19" s="326">
        <f>O19/1000000</f>
        <v>0.0055</v>
      </c>
      <c r="Q19" s="437"/>
    </row>
    <row r="20" spans="1:17" ht="15.75" customHeight="1">
      <c r="A20" s="265"/>
      <c r="B20" s="329" t="s">
        <v>24</v>
      </c>
      <c r="C20" s="319"/>
      <c r="D20" s="332"/>
      <c r="E20" s="311"/>
      <c r="F20" s="319"/>
      <c r="G20" s="324"/>
      <c r="H20" s="325"/>
      <c r="I20" s="325"/>
      <c r="J20" s="325"/>
      <c r="K20" s="326"/>
      <c r="L20" s="325"/>
      <c r="M20" s="325"/>
      <c r="N20" s="325"/>
      <c r="O20" s="325"/>
      <c r="P20" s="326"/>
      <c r="Q20" s="437"/>
    </row>
    <row r="21" spans="1:17" ht="14.25" customHeight="1">
      <c r="A21" s="265">
        <v>10</v>
      </c>
      <c r="B21" s="328" t="s">
        <v>15</v>
      </c>
      <c r="C21" s="319">
        <v>4864930</v>
      </c>
      <c r="D21" s="331" t="s">
        <v>12</v>
      </c>
      <c r="E21" s="311" t="s">
        <v>326</v>
      </c>
      <c r="F21" s="319">
        <v>-1000</v>
      </c>
      <c r="G21" s="324">
        <v>1893</v>
      </c>
      <c r="H21" s="325">
        <v>1997</v>
      </c>
      <c r="I21" s="325">
        <f aca="true" t="shared" si="0" ref="I21:I26">G21-H21</f>
        <v>-104</v>
      </c>
      <c r="J21" s="325">
        <f aca="true" t="shared" si="1" ref="J21:J26">$F21*I21</f>
        <v>104000</v>
      </c>
      <c r="K21" s="326">
        <f aca="true" t="shared" si="2" ref="K21:K26">J21/1000000</f>
        <v>0.104</v>
      </c>
      <c r="L21" s="325">
        <v>998294</v>
      </c>
      <c r="M21" s="325">
        <v>998306</v>
      </c>
      <c r="N21" s="325">
        <f aca="true" t="shared" si="3" ref="N21:N26">L21-M21</f>
        <v>-12</v>
      </c>
      <c r="O21" s="325">
        <f aca="true" t="shared" si="4" ref="O21:O26">$F21*N21</f>
        <v>12000</v>
      </c>
      <c r="P21" s="326">
        <f aca="true" t="shared" si="5" ref="P21:P26">O21/1000000</f>
        <v>0.012</v>
      </c>
      <c r="Q21" s="449"/>
    </row>
    <row r="22" spans="1:17" ht="14.25" customHeight="1">
      <c r="A22" s="265">
        <v>11</v>
      </c>
      <c r="B22" s="328" t="s">
        <v>25</v>
      </c>
      <c r="C22" s="319">
        <v>5128411</v>
      </c>
      <c r="D22" s="331" t="s">
        <v>12</v>
      </c>
      <c r="E22" s="311" t="s">
        <v>326</v>
      </c>
      <c r="F22" s="319">
        <v>-1000</v>
      </c>
      <c r="G22" s="324">
        <v>2414</v>
      </c>
      <c r="H22" s="325">
        <v>1809</v>
      </c>
      <c r="I22" s="325">
        <f t="shared" si="0"/>
        <v>605</v>
      </c>
      <c r="J22" s="325">
        <f>$F22*I22</f>
        <v>-605000</v>
      </c>
      <c r="K22" s="326">
        <f>J22/1000000</f>
        <v>-0.605</v>
      </c>
      <c r="L22" s="325">
        <v>1</v>
      </c>
      <c r="M22" s="325">
        <v>0</v>
      </c>
      <c r="N22" s="325">
        <f>L22-M22</f>
        <v>1</v>
      </c>
      <c r="O22" s="325">
        <f>$F22*N22</f>
        <v>-1000</v>
      </c>
      <c r="P22" s="326">
        <f>O22/1000000</f>
        <v>-0.001</v>
      </c>
      <c r="Q22" s="449"/>
    </row>
    <row r="23" spans="1:17" ht="14.25" customHeight="1">
      <c r="A23" s="265">
        <v>12</v>
      </c>
      <c r="B23" s="328" t="s">
        <v>22</v>
      </c>
      <c r="C23" s="319">
        <v>4864922</v>
      </c>
      <c r="D23" s="331" t="s">
        <v>12</v>
      </c>
      <c r="E23" s="311" t="s">
        <v>326</v>
      </c>
      <c r="F23" s="319">
        <v>-1000</v>
      </c>
      <c r="G23" s="324">
        <v>33526</v>
      </c>
      <c r="H23" s="325">
        <v>28869</v>
      </c>
      <c r="I23" s="325">
        <f t="shared" si="0"/>
        <v>4657</v>
      </c>
      <c r="J23" s="325">
        <f t="shared" si="1"/>
        <v>-4657000</v>
      </c>
      <c r="K23" s="326">
        <f t="shared" si="2"/>
        <v>-4.657</v>
      </c>
      <c r="L23" s="325">
        <v>996894</v>
      </c>
      <c r="M23" s="325">
        <v>996893</v>
      </c>
      <c r="N23" s="325">
        <f t="shared" si="3"/>
        <v>1</v>
      </c>
      <c r="O23" s="325">
        <f t="shared" si="4"/>
        <v>-1000</v>
      </c>
      <c r="P23" s="326">
        <f t="shared" si="5"/>
        <v>-0.001</v>
      </c>
      <c r="Q23" s="448"/>
    </row>
    <row r="24" spans="1:17" ht="14.25" customHeight="1">
      <c r="A24" s="265">
        <v>13</v>
      </c>
      <c r="B24" s="328" t="s">
        <v>23</v>
      </c>
      <c r="C24" s="319">
        <v>40001535</v>
      </c>
      <c r="D24" s="331" t="s">
        <v>12</v>
      </c>
      <c r="E24" s="311" t="s">
        <v>326</v>
      </c>
      <c r="F24" s="319">
        <v>-1</v>
      </c>
      <c r="G24" s="324">
        <v>11220</v>
      </c>
      <c r="H24" s="325">
        <v>10049</v>
      </c>
      <c r="I24" s="325">
        <f t="shared" si="0"/>
        <v>1171</v>
      </c>
      <c r="J24" s="325">
        <f t="shared" si="1"/>
        <v>-1171</v>
      </c>
      <c r="K24" s="326">
        <f>J24/1000</f>
        <v>-1.171</v>
      </c>
      <c r="L24" s="325">
        <v>99999952</v>
      </c>
      <c r="M24" s="266">
        <v>99999952</v>
      </c>
      <c r="N24" s="325">
        <f t="shared" si="3"/>
        <v>0</v>
      </c>
      <c r="O24" s="325">
        <f t="shared" si="4"/>
        <v>0</v>
      </c>
      <c r="P24" s="326">
        <f>O24/1000</f>
        <v>0</v>
      </c>
      <c r="Q24" s="448"/>
    </row>
    <row r="25" spans="1:17" ht="14.25" customHeight="1">
      <c r="A25" s="265">
        <v>14</v>
      </c>
      <c r="B25" s="328" t="s">
        <v>451</v>
      </c>
      <c r="C25" s="319">
        <v>4902494</v>
      </c>
      <c r="D25" s="331" t="s">
        <v>12</v>
      </c>
      <c r="E25" s="311" t="s">
        <v>326</v>
      </c>
      <c r="F25" s="319">
        <v>1000</v>
      </c>
      <c r="G25" s="324">
        <v>809859</v>
      </c>
      <c r="H25" s="325">
        <v>809903</v>
      </c>
      <c r="I25" s="325">
        <f t="shared" si="0"/>
        <v>-44</v>
      </c>
      <c r="J25" s="325">
        <f t="shared" si="1"/>
        <v>-44000</v>
      </c>
      <c r="K25" s="326">
        <f t="shared" si="2"/>
        <v>-0.044</v>
      </c>
      <c r="L25" s="325">
        <v>999774</v>
      </c>
      <c r="M25" s="325">
        <v>999976</v>
      </c>
      <c r="N25" s="325">
        <f t="shared" si="3"/>
        <v>-202</v>
      </c>
      <c r="O25" s="325">
        <f t="shared" si="4"/>
        <v>-202000</v>
      </c>
      <c r="P25" s="326">
        <f t="shared" si="5"/>
        <v>-0.202</v>
      </c>
      <c r="Q25" s="437"/>
    </row>
    <row r="26" spans="1:17" ht="14.25" customHeight="1">
      <c r="A26" s="265">
        <v>15</v>
      </c>
      <c r="B26" s="328" t="s">
        <v>450</v>
      </c>
      <c r="C26" s="319">
        <v>4902484</v>
      </c>
      <c r="D26" s="331" t="s">
        <v>12</v>
      </c>
      <c r="E26" s="311" t="s">
        <v>326</v>
      </c>
      <c r="F26" s="319">
        <v>1000</v>
      </c>
      <c r="G26" s="324">
        <v>912773</v>
      </c>
      <c r="H26" s="325">
        <v>912773</v>
      </c>
      <c r="I26" s="325">
        <f t="shared" si="0"/>
        <v>0</v>
      </c>
      <c r="J26" s="325">
        <f t="shared" si="1"/>
        <v>0</v>
      </c>
      <c r="K26" s="326">
        <f t="shared" si="2"/>
        <v>0</v>
      </c>
      <c r="L26" s="325">
        <v>999995</v>
      </c>
      <c r="M26" s="325">
        <v>999995</v>
      </c>
      <c r="N26" s="325">
        <f t="shared" si="3"/>
        <v>0</v>
      </c>
      <c r="O26" s="325">
        <f t="shared" si="4"/>
        <v>0</v>
      </c>
      <c r="P26" s="326">
        <f t="shared" si="5"/>
        <v>0</v>
      </c>
      <c r="Q26" s="437"/>
    </row>
    <row r="27" spans="1:17" ht="14.25" customHeight="1">
      <c r="A27" s="265"/>
      <c r="B27" s="328"/>
      <c r="C27" s="319"/>
      <c r="D27" s="331"/>
      <c r="E27" s="311"/>
      <c r="F27" s="319"/>
      <c r="G27" s="324"/>
      <c r="H27" s="325"/>
      <c r="I27" s="325"/>
      <c r="J27" s="325"/>
      <c r="K27" s="326">
        <v>6.682</v>
      </c>
      <c r="L27" s="325"/>
      <c r="M27" s="325"/>
      <c r="N27" s="325"/>
      <c r="O27" s="325"/>
      <c r="P27" s="326">
        <v>0</v>
      </c>
      <c r="Q27" s="437" t="s">
        <v>482</v>
      </c>
    </row>
    <row r="28" spans="1:17" ht="14.25" customHeight="1">
      <c r="A28" s="265"/>
      <c r="B28" s="329" t="s">
        <v>415</v>
      </c>
      <c r="C28" s="319"/>
      <c r="D28" s="331"/>
      <c r="E28" s="311"/>
      <c r="F28" s="319"/>
      <c r="G28" s="324"/>
      <c r="H28" s="325"/>
      <c r="I28" s="325"/>
      <c r="J28" s="325"/>
      <c r="K28" s="326"/>
      <c r="L28" s="325"/>
      <c r="M28" s="325"/>
      <c r="N28" s="325"/>
      <c r="O28" s="325"/>
      <c r="P28" s="326"/>
      <c r="Q28" s="437"/>
    </row>
    <row r="29" spans="1:17" ht="15.75" customHeight="1">
      <c r="A29" s="265">
        <v>16</v>
      </c>
      <c r="B29" s="328" t="s">
        <v>15</v>
      </c>
      <c r="C29" s="319">
        <v>4864963</v>
      </c>
      <c r="D29" s="331" t="s">
        <v>12</v>
      </c>
      <c r="E29" s="311" t="s">
        <v>326</v>
      </c>
      <c r="F29" s="319">
        <v>-1000</v>
      </c>
      <c r="G29" s="324">
        <v>8268</v>
      </c>
      <c r="H29" s="325">
        <v>7480</v>
      </c>
      <c r="I29" s="325">
        <f>G29-H29</f>
        <v>788</v>
      </c>
      <c r="J29" s="325">
        <f>$F29*I29</f>
        <v>-788000</v>
      </c>
      <c r="K29" s="326">
        <f>J29/1000000</f>
        <v>-0.788</v>
      </c>
      <c r="L29" s="325">
        <v>999999</v>
      </c>
      <c r="M29" s="325">
        <v>999999</v>
      </c>
      <c r="N29" s="325">
        <f>L29-M29</f>
        <v>0</v>
      </c>
      <c r="O29" s="325">
        <f>$F29*N29</f>
        <v>0</v>
      </c>
      <c r="P29" s="326">
        <f>O29/1000000</f>
        <v>0</v>
      </c>
      <c r="Q29" s="437"/>
    </row>
    <row r="30" spans="1:17" ht="15.75" customHeight="1">
      <c r="A30" s="265">
        <v>17</v>
      </c>
      <c r="B30" s="328" t="s">
        <v>16</v>
      </c>
      <c r="C30" s="319">
        <v>5128462</v>
      </c>
      <c r="D30" s="331" t="s">
        <v>12</v>
      </c>
      <c r="E30" s="311" t="s">
        <v>326</v>
      </c>
      <c r="F30" s="319">
        <v>-500</v>
      </c>
      <c r="G30" s="324">
        <v>51133</v>
      </c>
      <c r="H30" s="325">
        <v>49214</v>
      </c>
      <c r="I30" s="325">
        <f>G30-H30</f>
        <v>1919</v>
      </c>
      <c r="J30" s="325">
        <f>$F30*I30</f>
        <v>-959500</v>
      </c>
      <c r="K30" s="326">
        <f>J30/1000000</f>
        <v>-0.9595</v>
      </c>
      <c r="L30" s="325">
        <v>1000022</v>
      </c>
      <c r="M30" s="325">
        <v>999984</v>
      </c>
      <c r="N30" s="325">
        <f>L30-M30</f>
        <v>38</v>
      </c>
      <c r="O30" s="325">
        <f>$F30*N30</f>
        <v>-19000</v>
      </c>
      <c r="P30" s="326">
        <f>O30/1000000</f>
        <v>-0.019</v>
      </c>
      <c r="Q30" s="437"/>
    </row>
    <row r="31" spans="1:17" ht="15.75" customHeight="1">
      <c r="A31" s="265">
        <v>18</v>
      </c>
      <c r="B31" s="328" t="s">
        <v>17</v>
      </c>
      <c r="C31" s="319">
        <v>4865052</v>
      </c>
      <c r="D31" s="331" t="s">
        <v>12</v>
      </c>
      <c r="E31" s="311" t="s">
        <v>326</v>
      </c>
      <c r="F31" s="319">
        <v>-1000</v>
      </c>
      <c r="G31" s="324">
        <v>47355</v>
      </c>
      <c r="H31" s="325">
        <v>46712</v>
      </c>
      <c r="I31" s="325">
        <f>G31-H31</f>
        <v>643</v>
      </c>
      <c r="J31" s="325">
        <f>$F31*I31</f>
        <v>-643000</v>
      </c>
      <c r="K31" s="326">
        <f>J31/1000000</f>
        <v>-0.643</v>
      </c>
      <c r="L31" s="325">
        <v>124</v>
      </c>
      <c r="M31" s="325">
        <v>123</v>
      </c>
      <c r="N31" s="325">
        <f>L31-M31</f>
        <v>1</v>
      </c>
      <c r="O31" s="325">
        <f>$F31*N31</f>
        <v>-1000</v>
      </c>
      <c r="P31" s="326">
        <f>O31/1000000</f>
        <v>-0.001</v>
      </c>
      <c r="Q31" s="437"/>
    </row>
    <row r="32" spans="1:17" ht="14.25" customHeight="1">
      <c r="A32" s="265"/>
      <c r="B32" s="329" t="s">
        <v>26</v>
      </c>
      <c r="C32" s="319"/>
      <c r="D32" s="332"/>
      <c r="E32" s="311"/>
      <c r="F32" s="319"/>
      <c r="G32" s="324"/>
      <c r="H32" s="325"/>
      <c r="I32" s="325"/>
      <c r="J32" s="325"/>
      <c r="K32" s="326"/>
      <c r="L32" s="325"/>
      <c r="M32" s="325"/>
      <c r="N32" s="325"/>
      <c r="O32" s="325"/>
      <c r="P32" s="326"/>
      <c r="Q32" s="437"/>
    </row>
    <row r="33" spans="1:17" ht="14.25" customHeight="1">
      <c r="A33" s="265">
        <v>19</v>
      </c>
      <c r="B33" s="328" t="s">
        <v>410</v>
      </c>
      <c r="C33" s="319">
        <v>4864836</v>
      </c>
      <c r="D33" s="331" t="s">
        <v>12</v>
      </c>
      <c r="E33" s="311" t="s">
        <v>326</v>
      </c>
      <c r="F33" s="319">
        <v>1000</v>
      </c>
      <c r="G33" s="324">
        <v>999930</v>
      </c>
      <c r="H33" s="325">
        <v>999930</v>
      </c>
      <c r="I33" s="325">
        <f>G33-H33</f>
        <v>0</v>
      </c>
      <c r="J33" s="325">
        <f>$F33*I33</f>
        <v>0</v>
      </c>
      <c r="K33" s="326">
        <f>J33/1000000</f>
        <v>0</v>
      </c>
      <c r="L33" s="325">
        <v>991574</v>
      </c>
      <c r="M33" s="325">
        <v>991978</v>
      </c>
      <c r="N33" s="325">
        <f>L33-M33</f>
        <v>-404</v>
      </c>
      <c r="O33" s="325">
        <f>$F33*N33</f>
        <v>-404000</v>
      </c>
      <c r="P33" s="326">
        <f>O33/1000000</f>
        <v>-0.404</v>
      </c>
      <c r="Q33" s="467"/>
    </row>
    <row r="34" spans="1:17" ht="14.25" customHeight="1">
      <c r="A34" s="265">
        <v>20</v>
      </c>
      <c r="B34" s="328" t="s">
        <v>27</v>
      </c>
      <c r="C34" s="319">
        <v>4864887</v>
      </c>
      <c r="D34" s="331" t="s">
        <v>12</v>
      </c>
      <c r="E34" s="311" t="s">
        <v>326</v>
      </c>
      <c r="F34" s="319">
        <v>1000</v>
      </c>
      <c r="G34" s="324">
        <v>452</v>
      </c>
      <c r="H34" s="325">
        <v>452</v>
      </c>
      <c r="I34" s="325">
        <f aca="true" t="shared" si="6" ref="I34:I39">G34-H34</f>
        <v>0</v>
      </c>
      <c r="J34" s="325">
        <f aca="true" t="shared" si="7" ref="J34:J39">$F34*I34</f>
        <v>0</v>
      </c>
      <c r="K34" s="326">
        <f aca="true" t="shared" si="8" ref="K34:K39">J34/1000000</f>
        <v>0</v>
      </c>
      <c r="L34" s="325">
        <v>21589</v>
      </c>
      <c r="M34" s="325">
        <v>21870</v>
      </c>
      <c r="N34" s="325">
        <f aca="true" t="shared" si="9" ref="N34:N39">L34-M34</f>
        <v>-281</v>
      </c>
      <c r="O34" s="325">
        <f aca="true" t="shared" si="10" ref="O34:O39">$F34*N34</f>
        <v>-281000</v>
      </c>
      <c r="P34" s="326">
        <f aca="true" t="shared" si="11" ref="P34:P39">O34/1000000</f>
        <v>-0.281</v>
      </c>
      <c r="Q34" s="437"/>
    </row>
    <row r="35" spans="1:17" ht="14.25" customHeight="1">
      <c r="A35" s="265">
        <v>21</v>
      </c>
      <c r="B35" s="328" t="s">
        <v>28</v>
      </c>
      <c r="C35" s="319">
        <v>4864880</v>
      </c>
      <c r="D35" s="331" t="s">
        <v>12</v>
      </c>
      <c r="E35" s="311" t="s">
        <v>326</v>
      </c>
      <c r="F35" s="319">
        <v>500</v>
      </c>
      <c r="G35" s="324">
        <v>1357</v>
      </c>
      <c r="H35" s="325">
        <v>1357</v>
      </c>
      <c r="I35" s="325">
        <f>G35-H35</f>
        <v>0</v>
      </c>
      <c r="J35" s="325">
        <f>$F35*I35</f>
        <v>0</v>
      </c>
      <c r="K35" s="326">
        <f>J35/1000000</f>
        <v>0</v>
      </c>
      <c r="L35" s="325">
        <v>12154</v>
      </c>
      <c r="M35" s="325">
        <v>12196</v>
      </c>
      <c r="N35" s="325">
        <f>L35-M35</f>
        <v>-42</v>
      </c>
      <c r="O35" s="325">
        <f>$F35*N35</f>
        <v>-21000</v>
      </c>
      <c r="P35" s="326">
        <f>O35/1000000</f>
        <v>-0.021</v>
      </c>
      <c r="Q35" s="437"/>
    </row>
    <row r="36" spans="1:17" ht="14.25" customHeight="1">
      <c r="A36" s="265">
        <v>22</v>
      </c>
      <c r="B36" s="328" t="s">
        <v>29</v>
      </c>
      <c r="C36" s="319">
        <v>5295128</v>
      </c>
      <c r="D36" s="331" t="s">
        <v>12</v>
      </c>
      <c r="E36" s="311" t="s">
        <v>326</v>
      </c>
      <c r="F36" s="319">
        <v>50</v>
      </c>
      <c r="G36" s="324">
        <v>2560</v>
      </c>
      <c r="H36" s="325">
        <v>2547</v>
      </c>
      <c r="I36" s="325">
        <f>G36-H36</f>
        <v>13</v>
      </c>
      <c r="J36" s="325">
        <f>$F36*I36</f>
        <v>650</v>
      </c>
      <c r="K36" s="326">
        <f>J36/1000000</f>
        <v>0.00065</v>
      </c>
      <c r="L36" s="325">
        <v>56065</v>
      </c>
      <c r="M36" s="325">
        <v>53757</v>
      </c>
      <c r="N36" s="325">
        <f>L36-M36</f>
        <v>2308</v>
      </c>
      <c r="O36" s="325">
        <f>$F36*N36</f>
        <v>115400</v>
      </c>
      <c r="P36" s="326">
        <f>O36/1000000</f>
        <v>0.1154</v>
      </c>
      <c r="Q36" s="437"/>
    </row>
    <row r="37" spans="1:17" ht="14.25" customHeight="1">
      <c r="A37" s="265">
        <v>23</v>
      </c>
      <c r="B37" s="328" t="s">
        <v>30</v>
      </c>
      <c r="C37" s="319">
        <v>4864888</v>
      </c>
      <c r="D37" s="331" t="s">
        <v>12</v>
      </c>
      <c r="E37" s="311" t="s">
        <v>326</v>
      </c>
      <c r="F37" s="319">
        <v>1000</v>
      </c>
      <c r="G37" s="324">
        <v>995075</v>
      </c>
      <c r="H37" s="325">
        <v>995075</v>
      </c>
      <c r="I37" s="325">
        <f t="shared" si="6"/>
        <v>0</v>
      </c>
      <c r="J37" s="325">
        <f t="shared" si="7"/>
        <v>0</v>
      </c>
      <c r="K37" s="326">
        <f t="shared" si="8"/>
        <v>0</v>
      </c>
      <c r="L37" s="325">
        <v>983413</v>
      </c>
      <c r="M37" s="325">
        <v>983582</v>
      </c>
      <c r="N37" s="325">
        <f t="shared" si="9"/>
        <v>-169</v>
      </c>
      <c r="O37" s="325">
        <f t="shared" si="10"/>
        <v>-169000</v>
      </c>
      <c r="P37" s="326">
        <f t="shared" si="11"/>
        <v>-0.169</v>
      </c>
      <c r="Q37" s="437"/>
    </row>
    <row r="38" spans="1:17" ht="14.25" customHeight="1">
      <c r="A38" s="265">
        <v>24</v>
      </c>
      <c r="B38" s="328" t="s">
        <v>352</v>
      </c>
      <c r="C38" s="319">
        <v>4864873</v>
      </c>
      <c r="D38" s="331" t="s">
        <v>12</v>
      </c>
      <c r="E38" s="311" t="s">
        <v>326</v>
      </c>
      <c r="F38" s="319">
        <v>1000</v>
      </c>
      <c r="G38" s="324">
        <v>999590</v>
      </c>
      <c r="H38" s="325">
        <v>999591</v>
      </c>
      <c r="I38" s="325">
        <f>G38-H38</f>
        <v>-1</v>
      </c>
      <c r="J38" s="325">
        <f>$F38*I38</f>
        <v>-1000</v>
      </c>
      <c r="K38" s="326">
        <f>J38/1000000</f>
        <v>-0.001</v>
      </c>
      <c r="L38" s="325">
        <v>295</v>
      </c>
      <c r="M38" s="325">
        <v>302</v>
      </c>
      <c r="N38" s="325">
        <f>L38-M38</f>
        <v>-7</v>
      </c>
      <c r="O38" s="325">
        <f>$F38*N38</f>
        <v>-7000</v>
      </c>
      <c r="P38" s="326">
        <f>O38/1000000</f>
        <v>-0.007</v>
      </c>
      <c r="Q38" s="448"/>
    </row>
    <row r="39" spans="1:17" ht="14.25" customHeight="1">
      <c r="A39" s="265">
        <v>25</v>
      </c>
      <c r="B39" s="328" t="s">
        <v>392</v>
      </c>
      <c r="C39" s="319">
        <v>5295124</v>
      </c>
      <c r="D39" s="331" t="s">
        <v>12</v>
      </c>
      <c r="E39" s="311" t="s">
        <v>326</v>
      </c>
      <c r="F39" s="319">
        <v>100</v>
      </c>
      <c r="G39" s="324">
        <v>54826</v>
      </c>
      <c r="H39" s="325">
        <v>54870</v>
      </c>
      <c r="I39" s="325">
        <f t="shared" si="6"/>
        <v>-44</v>
      </c>
      <c r="J39" s="325">
        <f t="shared" si="7"/>
        <v>-4400</v>
      </c>
      <c r="K39" s="326">
        <f t="shared" si="8"/>
        <v>-0.0044</v>
      </c>
      <c r="L39" s="325">
        <v>189734</v>
      </c>
      <c r="M39" s="325">
        <v>189838</v>
      </c>
      <c r="N39" s="325">
        <f t="shared" si="9"/>
        <v>-104</v>
      </c>
      <c r="O39" s="325">
        <f t="shared" si="10"/>
        <v>-10400</v>
      </c>
      <c r="P39" s="326">
        <f t="shared" si="11"/>
        <v>-0.0104</v>
      </c>
      <c r="Q39" s="448"/>
    </row>
    <row r="40" spans="1:17" ht="14.25" customHeight="1">
      <c r="A40" s="265"/>
      <c r="B40" s="330" t="s">
        <v>31</v>
      </c>
      <c r="C40" s="319"/>
      <c r="D40" s="331"/>
      <c r="E40" s="311"/>
      <c r="F40" s="319"/>
      <c r="G40" s="324"/>
      <c r="H40" s="325"/>
      <c r="I40" s="325"/>
      <c r="J40" s="325"/>
      <c r="K40" s="326"/>
      <c r="L40" s="325"/>
      <c r="M40" s="325"/>
      <c r="N40" s="325"/>
      <c r="O40" s="325"/>
      <c r="P40" s="326"/>
      <c r="Q40" s="437"/>
    </row>
    <row r="41" spans="1:17" ht="14.25" customHeight="1">
      <c r="A41" s="265">
        <v>26</v>
      </c>
      <c r="B41" s="328" t="s">
        <v>349</v>
      </c>
      <c r="C41" s="319">
        <v>5128477</v>
      </c>
      <c r="D41" s="331" t="s">
        <v>12</v>
      </c>
      <c r="E41" s="311" t="s">
        <v>326</v>
      </c>
      <c r="F41" s="319">
        <v>1000</v>
      </c>
      <c r="G41" s="324">
        <v>962641</v>
      </c>
      <c r="H41" s="325">
        <v>962641</v>
      </c>
      <c r="I41" s="325">
        <f>G41-H41</f>
        <v>0</v>
      </c>
      <c r="J41" s="325">
        <f>$F41*I41</f>
        <v>0</v>
      </c>
      <c r="K41" s="326">
        <f>J41/1000000</f>
        <v>0</v>
      </c>
      <c r="L41" s="325">
        <v>999810</v>
      </c>
      <c r="M41" s="325">
        <v>999810</v>
      </c>
      <c r="N41" s="325">
        <f>L41-M41</f>
        <v>0</v>
      </c>
      <c r="O41" s="325">
        <f>$F41*N41</f>
        <v>0</v>
      </c>
      <c r="P41" s="326">
        <f>O41/1000000</f>
        <v>0</v>
      </c>
      <c r="Q41" s="448"/>
    </row>
    <row r="42" spans="1:17" ht="14.25" customHeight="1">
      <c r="A42" s="265"/>
      <c r="B42" s="328"/>
      <c r="C42" s="319"/>
      <c r="D42" s="331"/>
      <c r="E42" s="311"/>
      <c r="F42" s="319"/>
      <c r="G42" s="324"/>
      <c r="H42" s="325"/>
      <c r="I42" s="325"/>
      <c r="J42" s="325"/>
      <c r="K42" s="326">
        <v>-0.134</v>
      </c>
      <c r="L42" s="325"/>
      <c r="M42" s="325"/>
      <c r="N42" s="325"/>
      <c r="O42" s="325"/>
      <c r="P42" s="326">
        <v>-0.0003</v>
      </c>
      <c r="Q42" s="448" t="s">
        <v>480</v>
      </c>
    </row>
    <row r="43" spans="1:17" ht="14.25" customHeight="1">
      <c r="A43" s="265"/>
      <c r="B43" s="328"/>
      <c r="C43" s="319">
        <v>5128473</v>
      </c>
      <c r="D43" s="331" t="s">
        <v>12</v>
      </c>
      <c r="E43" s="311" t="s">
        <v>326</v>
      </c>
      <c r="F43" s="319">
        <v>1000</v>
      </c>
      <c r="G43" s="324">
        <v>998660</v>
      </c>
      <c r="H43" s="325">
        <v>1000000</v>
      </c>
      <c r="I43" s="325">
        <f>G43-H43</f>
        <v>-1340</v>
      </c>
      <c r="J43" s="325">
        <f>$F43*I43</f>
        <v>-1340000</v>
      </c>
      <c r="K43" s="326">
        <f>J43/1000000</f>
        <v>-1.34</v>
      </c>
      <c r="L43" s="325">
        <v>999997</v>
      </c>
      <c r="M43" s="325">
        <v>1000000</v>
      </c>
      <c r="N43" s="325">
        <f>L43-M43</f>
        <v>-3</v>
      </c>
      <c r="O43" s="325">
        <f>$F43*N43</f>
        <v>-3000</v>
      </c>
      <c r="P43" s="326">
        <f>O43/1000000</f>
        <v>-0.003</v>
      </c>
      <c r="Q43" s="448" t="s">
        <v>473</v>
      </c>
    </row>
    <row r="44" spans="1:17" ht="14.25" customHeight="1">
      <c r="A44" s="265">
        <v>27</v>
      </c>
      <c r="B44" s="328" t="s">
        <v>350</v>
      </c>
      <c r="C44" s="319">
        <v>4902482</v>
      </c>
      <c r="D44" s="331" t="s">
        <v>12</v>
      </c>
      <c r="E44" s="311" t="s">
        <v>326</v>
      </c>
      <c r="F44" s="319">
        <v>500</v>
      </c>
      <c r="G44" s="324">
        <v>966611</v>
      </c>
      <c r="H44" s="325">
        <v>967254</v>
      </c>
      <c r="I44" s="325">
        <f>G44-H44</f>
        <v>-643</v>
      </c>
      <c r="J44" s="325">
        <f>$F44*I44</f>
        <v>-321500</v>
      </c>
      <c r="K44" s="326">
        <f>J44/1000000</f>
        <v>-0.3215</v>
      </c>
      <c r="L44" s="325">
        <v>999999</v>
      </c>
      <c r="M44" s="325">
        <v>999999</v>
      </c>
      <c r="N44" s="325">
        <f>L44-M44</f>
        <v>0</v>
      </c>
      <c r="O44" s="325">
        <f>$F44*N44</f>
        <v>0</v>
      </c>
      <c r="P44" s="326">
        <f>O44/1000000</f>
        <v>0</v>
      </c>
      <c r="Q44" s="448"/>
    </row>
    <row r="45" spans="1:17" ht="14.25" customHeight="1">
      <c r="A45" s="265">
        <v>28</v>
      </c>
      <c r="B45" s="328" t="s">
        <v>32</v>
      </c>
      <c r="C45" s="319">
        <v>4864791</v>
      </c>
      <c r="D45" s="331" t="s">
        <v>12</v>
      </c>
      <c r="E45" s="311" t="s">
        <v>326</v>
      </c>
      <c r="F45" s="319">
        <v>266.67</v>
      </c>
      <c r="G45" s="324">
        <v>996793</v>
      </c>
      <c r="H45" s="325">
        <v>996668</v>
      </c>
      <c r="I45" s="266">
        <f>G45-H45</f>
        <v>125</v>
      </c>
      <c r="J45" s="266">
        <f>$F45*I45</f>
        <v>33333.75</v>
      </c>
      <c r="K45" s="753">
        <f>J45/1000000</f>
        <v>0.03333375</v>
      </c>
      <c r="L45" s="325">
        <v>999846</v>
      </c>
      <c r="M45" s="325">
        <v>999846</v>
      </c>
      <c r="N45" s="266">
        <f>L45-M45</f>
        <v>0</v>
      </c>
      <c r="O45" s="266">
        <f>$F45*N45</f>
        <v>0</v>
      </c>
      <c r="P45" s="753">
        <f>O45/1000000</f>
        <v>0</v>
      </c>
      <c r="Q45" s="467"/>
    </row>
    <row r="46" spans="1:17" ht="14.25" customHeight="1">
      <c r="A46" s="265">
        <v>29</v>
      </c>
      <c r="B46" s="328" t="s">
        <v>33</v>
      </c>
      <c r="C46" s="319">
        <v>4864867</v>
      </c>
      <c r="D46" s="331" t="s">
        <v>12</v>
      </c>
      <c r="E46" s="311" t="s">
        <v>326</v>
      </c>
      <c r="F46" s="319">
        <v>500</v>
      </c>
      <c r="G46" s="324">
        <v>1784</v>
      </c>
      <c r="H46" s="325">
        <v>1724</v>
      </c>
      <c r="I46" s="325">
        <f>G46-H46</f>
        <v>60</v>
      </c>
      <c r="J46" s="325">
        <f>$F46*I46</f>
        <v>30000</v>
      </c>
      <c r="K46" s="326">
        <f>J46/1000000</f>
        <v>0.03</v>
      </c>
      <c r="L46" s="325">
        <v>999924</v>
      </c>
      <c r="M46" s="325">
        <v>999915</v>
      </c>
      <c r="N46" s="325">
        <f>L46-M46</f>
        <v>9</v>
      </c>
      <c r="O46" s="325">
        <f>$F46*N46</f>
        <v>4500</v>
      </c>
      <c r="P46" s="326">
        <f>O46/1000000</f>
        <v>0.0045</v>
      </c>
      <c r="Q46" s="437"/>
    </row>
    <row r="47" spans="1:17" ht="14.25" customHeight="1">
      <c r="A47" s="265"/>
      <c r="B47" s="329" t="s">
        <v>34</v>
      </c>
      <c r="C47" s="319"/>
      <c r="D47" s="332"/>
      <c r="E47" s="311"/>
      <c r="F47" s="319"/>
      <c r="G47" s="324"/>
      <c r="H47" s="325"/>
      <c r="I47" s="325"/>
      <c r="J47" s="325"/>
      <c r="K47" s="326"/>
      <c r="L47" s="325"/>
      <c r="M47" s="325"/>
      <c r="N47" s="325"/>
      <c r="O47" s="325"/>
      <c r="P47" s="326"/>
      <c r="Q47" s="437"/>
    </row>
    <row r="48" spans="1:17" ht="14.25" customHeight="1">
      <c r="A48" s="265">
        <v>30</v>
      </c>
      <c r="B48" s="328" t="s">
        <v>35</v>
      </c>
      <c r="C48" s="319">
        <v>4865041</v>
      </c>
      <c r="D48" s="331" t="s">
        <v>12</v>
      </c>
      <c r="E48" s="311" t="s">
        <v>326</v>
      </c>
      <c r="F48" s="319">
        <v>-1000</v>
      </c>
      <c r="G48" s="324">
        <v>37759</v>
      </c>
      <c r="H48" s="325">
        <v>37276</v>
      </c>
      <c r="I48" s="325">
        <f>G48-H48</f>
        <v>483</v>
      </c>
      <c r="J48" s="325">
        <f>$F48*I48</f>
        <v>-483000</v>
      </c>
      <c r="K48" s="326">
        <f>J48/1000000</f>
        <v>-0.483</v>
      </c>
      <c r="L48" s="325">
        <v>996497</v>
      </c>
      <c r="M48" s="325">
        <v>996473</v>
      </c>
      <c r="N48" s="325">
        <f>L48-M48</f>
        <v>24</v>
      </c>
      <c r="O48" s="325">
        <f>$F48*N48</f>
        <v>-24000</v>
      </c>
      <c r="P48" s="326">
        <f>O48/1000000</f>
        <v>-0.024</v>
      </c>
      <c r="Q48" s="437"/>
    </row>
    <row r="49" spans="1:17" ht="14.25" customHeight="1">
      <c r="A49" s="265">
        <v>31</v>
      </c>
      <c r="B49" s="328" t="s">
        <v>16</v>
      </c>
      <c r="C49" s="319">
        <v>5295182</v>
      </c>
      <c r="D49" s="331" t="s">
        <v>12</v>
      </c>
      <c r="E49" s="311" t="s">
        <v>326</v>
      </c>
      <c r="F49" s="319">
        <v>-500</v>
      </c>
      <c r="G49" s="324">
        <v>191083</v>
      </c>
      <c r="H49" s="325">
        <v>190874</v>
      </c>
      <c r="I49" s="325">
        <f>G49-H49</f>
        <v>209</v>
      </c>
      <c r="J49" s="325">
        <f>$F49*I49</f>
        <v>-104500</v>
      </c>
      <c r="K49" s="326">
        <f>J49/1000000</f>
        <v>-0.1045</v>
      </c>
      <c r="L49" s="325">
        <v>14752</v>
      </c>
      <c r="M49" s="325">
        <v>14691</v>
      </c>
      <c r="N49" s="325">
        <f>L49-M49</f>
        <v>61</v>
      </c>
      <c r="O49" s="325">
        <f>$F49*N49</f>
        <v>-30500</v>
      </c>
      <c r="P49" s="326">
        <f>O49/1000000</f>
        <v>-0.0305</v>
      </c>
      <c r="Q49" s="434"/>
    </row>
    <row r="50" spans="1:17" ht="14.25" customHeight="1">
      <c r="A50" s="266"/>
      <c r="B50" s="328"/>
      <c r="C50" s="319"/>
      <c r="D50" s="331"/>
      <c r="E50" s="311"/>
      <c r="F50" s="319">
        <v>-500</v>
      </c>
      <c r="G50" s="324">
        <v>190442</v>
      </c>
      <c r="H50" s="325">
        <v>188776</v>
      </c>
      <c r="I50" s="325">
        <f>G50-H50</f>
        <v>1666</v>
      </c>
      <c r="J50" s="325">
        <f>$F50*I50</f>
        <v>-833000</v>
      </c>
      <c r="K50" s="326">
        <f>J50/1000000</f>
        <v>-0.833</v>
      </c>
      <c r="L50" s="325"/>
      <c r="M50" s="325"/>
      <c r="N50" s="325"/>
      <c r="O50" s="325"/>
      <c r="P50" s="326"/>
      <c r="Q50" s="434"/>
    </row>
    <row r="51" spans="1:17" ht="14.25" customHeight="1">
      <c r="A51" s="266">
        <v>32</v>
      </c>
      <c r="B51" s="328" t="s">
        <v>17</v>
      </c>
      <c r="C51" s="319">
        <v>4864788</v>
      </c>
      <c r="D51" s="331" t="s">
        <v>12</v>
      </c>
      <c r="E51" s="311" t="s">
        <v>326</v>
      </c>
      <c r="F51" s="319">
        <v>-2000</v>
      </c>
      <c r="G51" s="324">
        <v>3440</v>
      </c>
      <c r="H51" s="325">
        <v>3110</v>
      </c>
      <c r="I51" s="325">
        <f>G51-H51</f>
        <v>330</v>
      </c>
      <c r="J51" s="325">
        <f>$F51*I51</f>
        <v>-660000</v>
      </c>
      <c r="K51" s="326">
        <f>J51/1000000</f>
        <v>-0.66</v>
      </c>
      <c r="L51" s="325">
        <v>999982</v>
      </c>
      <c r="M51" s="325">
        <v>999975</v>
      </c>
      <c r="N51" s="325">
        <f>L51-M51</f>
        <v>7</v>
      </c>
      <c r="O51" s="325">
        <f>$F51*N51</f>
        <v>-14000</v>
      </c>
      <c r="P51" s="326">
        <f>O51/1000000</f>
        <v>-0.014</v>
      </c>
      <c r="Q51" s="434"/>
    </row>
    <row r="52" spans="2:17" ht="14.25" customHeight="1">
      <c r="B52" s="329" t="s">
        <v>36</v>
      </c>
      <c r="C52" s="319"/>
      <c r="D52" s="332"/>
      <c r="E52" s="311"/>
      <c r="F52" s="319"/>
      <c r="G52" s="324"/>
      <c r="H52" s="325"/>
      <c r="I52" s="325"/>
      <c r="J52" s="325"/>
      <c r="K52" s="326"/>
      <c r="L52" s="325"/>
      <c r="M52" s="325"/>
      <c r="N52" s="325"/>
      <c r="O52" s="325"/>
      <c r="P52" s="326"/>
      <c r="Q52" s="437"/>
    </row>
    <row r="53" spans="1:17" ht="14.25" customHeight="1">
      <c r="A53" s="265">
        <v>33</v>
      </c>
      <c r="B53" s="328" t="s">
        <v>37</v>
      </c>
      <c r="C53" s="319">
        <v>4864911</v>
      </c>
      <c r="D53" s="331" t="s">
        <v>12</v>
      </c>
      <c r="E53" s="311" t="s">
        <v>326</v>
      </c>
      <c r="F53" s="319">
        <v>-1000</v>
      </c>
      <c r="G53" s="324">
        <v>34356</v>
      </c>
      <c r="H53" s="325">
        <v>31857</v>
      </c>
      <c r="I53" s="325">
        <f>G53-H53</f>
        <v>2499</v>
      </c>
      <c r="J53" s="325">
        <f>$F53*I53</f>
        <v>-2499000</v>
      </c>
      <c r="K53" s="326">
        <f>J53/1000000</f>
        <v>-2.499</v>
      </c>
      <c r="L53" s="325">
        <v>999958</v>
      </c>
      <c r="M53" s="325">
        <v>999957</v>
      </c>
      <c r="N53" s="325">
        <f>L53-M53</f>
        <v>1</v>
      </c>
      <c r="O53" s="325">
        <f>$F53*N53</f>
        <v>-1000</v>
      </c>
      <c r="P53" s="326">
        <f>O53/1000000</f>
        <v>-0.001</v>
      </c>
      <c r="Q53" s="437"/>
    </row>
    <row r="54" spans="1:17" ht="14.25" customHeight="1">
      <c r="A54" s="265"/>
      <c r="B54" s="329" t="s">
        <v>360</v>
      </c>
      <c r="C54" s="319"/>
      <c r="D54" s="331"/>
      <c r="E54" s="311"/>
      <c r="F54" s="319"/>
      <c r="G54" s="324"/>
      <c r="H54" s="325"/>
      <c r="I54" s="325"/>
      <c r="J54" s="325"/>
      <c r="K54" s="326"/>
      <c r="L54" s="325"/>
      <c r="M54" s="325"/>
      <c r="N54" s="325"/>
      <c r="O54" s="325"/>
      <c r="P54" s="326"/>
      <c r="Q54" s="437"/>
    </row>
    <row r="55" spans="1:17" ht="15.75" customHeight="1">
      <c r="A55" s="265">
        <v>34</v>
      </c>
      <c r="B55" s="328" t="s">
        <v>409</v>
      </c>
      <c r="C55" s="319">
        <v>4864973</v>
      </c>
      <c r="D55" s="331" t="s">
        <v>12</v>
      </c>
      <c r="E55" s="311" t="s">
        <v>326</v>
      </c>
      <c r="F55" s="319">
        <v>-2000</v>
      </c>
      <c r="G55" s="324">
        <v>80515</v>
      </c>
      <c r="H55" s="325">
        <v>75532</v>
      </c>
      <c r="I55" s="325">
        <f>G55-H55</f>
        <v>4983</v>
      </c>
      <c r="J55" s="325">
        <f>$F55*I55</f>
        <v>-9966000</v>
      </c>
      <c r="K55" s="326">
        <f>J55/1000000</f>
        <v>-9.966</v>
      </c>
      <c r="L55" s="325">
        <v>280</v>
      </c>
      <c r="M55" s="325">
        <v>280</v>
      </c>
      <c r="N55" s="325">
        <f>L55-M55</f>
        <v>0</v>
      </c>
      <c r="O55" s="325">
        <f>$F55*N55</f>
        <v>0</v>
      </c>
      <c r="P55" s="326">
        <f>O55/1000000</f>
        <v>0</v>
      </c>
      <c r="Q55" s="437"/>
    </row>
    <row r="56" spans="1:17" ht="15.75" customHeight="1">
      <c r="A56" s="265">
        <v>35</v>
      </c>
      <c r="B56" s="328" t="s">
        <v>367</v>
      </c>
      <c r="C56" s="319">
        <v>4864992</v>
      </c>
      <c r="D56" s="331" t="s">
        <v>12</v>
      </c>
      <c r="E56" s="311" t="s">
        <v>326</v>
      </c>
      <c r="F56" s="319">
        <v>-1000</v>
      </c>
      <c r="G56" s="324">
        <v>85451</v>
      </c>
      <c r="H56" s="325">
        <v>81495</v>
      </c>
      <c r="I56" s="325">
        <f>G56-H56</f>
        <v>3956</v>
      </c>
      <c r="J56" s="325">
        <f>$F56*I56</f>
        <v>-3956000</v>
      </c>
      <c r="K56" s="326">
        <f>J56/1000000</f>
        <v>-3.956</v>
      </c>
      <c r="L56" s="325">
        <v>998486</v>
      </c>
      <c r="M56" s="325">
        <v>998486</v>
      </c>
      <c r="N56" s="325">
        <f>L56-M56</f>
        <v>0</v>
      </c>
      <c r="O56" s="325">
        <f>$F56*N56</f>
        <v>0</v>
      </c>
      <c r="P56" s="326">
        <f>O56/1000000</f>
        <v>0</v>
      </c>
      <c r="Q56" s="737"/>
    </row>
    <row r="57" spans="1:17" ht="15.75" customHeight="1">
      <c r="A57" s="265">
        <v>36</v>
      </c>
      <c r="B57" s="328" t="s">
        <v>361</v>
      </c>
      <c r="C57" s="319">
        <v>4864981</v>
      </c>
      <c r="D57" s="331" t="s">
        <v>12</v>
      </c>
      <c r="E57" s="311" t="s">
        <v>326</v>
      </c>
      <c r="F57" s="319">
        <v>-1000</v>
      </c>
      <c r="G57" s="324">
        <v>160058</v>
      </c>
      <c r="H57" s="325">
        <v>153196</v>
      </c>
      <c r="I57" s="325">
        <f>G57-H57</f>
        <v>6862</v>
      </c>
      <c r="J57" s="325">
        <f>$F57*I57</f>
        <v>-6862000</v>
      </c>
      <c r="K57" s="326">
        <f>J57/1000000</f>
        <v>-6.862</v>
      </c>
      <c r="L57" s="325">
        <v>2795</v>
      </c>
      <c r="M57" s="325">
        <v>2795</v>
      </c>
      <c r="N57" s="325">
        <f>L57-M57</f>
        <v>0</v>
      </c>
      <c r="O57" s="325">
        <f>$F57*N57</f>
        <v>0</v>
      </c>
      <c r="P57" s="326">
        <f>O57/1000000</f>
        <v>0</v>
      </c>
      <c r="Q57" s="737"/>
    </row>
    <row r="58" spans="1:17" ht="15.75" customHeight="1">
      <c r="A58" s="265"/>
      <c r="B58" s="330" t="s">
        <v>381</v>
      </c>
      <c r="C58" s="319"/>
      <c r="D58" s="331"/>
      <c r="E58" s="311"/>
      <c r="F58" s="319"/>
      <c r="G58" s="324"/>
      <c r="H58" s="325"/>
      <c r="I58" s="325"/>
      <c r="J58" s="325"/>
      <c r="K58" s="326"/>
      <c r="L58" s="325"/>
      <c r="M58" s="325"/>
      <c r="N58" s="325"/>
      <c r="O58" s="325"/>
      <c r="P58" s="326"/>
      <c r="Q58" s="438"/>
    </row>
    <row r="59" spans="1:17" ht="15.75" customHeight="1">
      <c r="A59" s="265">
        <v>37</v>
      </c>
      <c r="B59" s="328" t="s">
        <v>15</v>
      </c>
      <c r="C59" s="319">
        <v>4902505</v>
      </c>
      <c r="D59" s="331" t="s">
        <v>12</v>
      </c>
      <c r="E59" s="311" t="s">
        <v>326</v>
      </c>
      <c r="F59" s="319">
        <v>-2000</v>
      </c>
      <c r="G59" s="324">
        <v>8334</v>
      </c>
      <c r="H59" s="325">
        <v>7490</v>
      </c>
      <c r="I59" s="325">
        <f>G59-H59</f>
        <v>844</v>
      </c>
      <c r="J59" s="325">
        <f>$F59*I59</f>
        <v>-1688000</v>
      </c>
      <c r="K59" s="326">
        <f>J59/1000000</f>
        <v>-1.688</v>
      </c>
      <c r="L59" s="325">
        <v>8</v>
      </c>
      <c r="M59" s="325">
        <v>1</v>
      </c>
      <c r="N59" s="325">
        <f>L59-M59</f>
        <v>7</v>
      </c>
      <c r="O59" s="325">
        <f>$F59*N59</f>
        <v>-14000</v>
      </c>
      <c r="P59" s="326">
        <f>O59/1000000</f>
        <v>-0.014</v>
      </c>
      <c r="Q59" s="467"/>
    </row>
    <row r="60" spans="1:17" ht="15.75" customHeight="1">
      <c r="A60" s="265">
        <v>38</v>
      </c>
      <c r="B60" s="328" t="s">
        <v>16</v>
      </c>
      <c r="C60" s="319">
        <v>5128468</v>
      </c>
      <c r="D60" s="331" t="s">
        <v>12</v>
      </c>
      <c r="E60" s="311" t="s">
        <v>326</v>
      </c>
      <c r="F60" s="319">
        <v>-1000</v>
      </c>
      <c r="G60" s="324">
        <v>53079</v>
      </c>
      <c r="H60" s="325">
        <v>51327</v>
      </c>
      <c r="I60" s="325">
        <f>G60-H60</f>
        <v>1752</v>
      </c>
      <c r="J60" s="325">
        <f>$F60*I60</f>
        <v>-1752000</v>
      </c>
      <c r="K60" s="326">
        <f>J60/1000000</f>
        <v>-1.752</v>
      </c>
      <c r="L60" s="325">
        <v>1193</v>
      </c>
      <c r="M60" s="325">
        <v>1179</v>
      </c>
      <c r="N60" s="325">
        <f>L60-M60</f>
        <v>14</v>
      </c>
      <c r="O60" s="325">
        <f>$F60*N60</f>
        <v>-14000</v>
      </c>
      <c r="P60" s="326">
        <f>O60/1000000</f>
        <v>-0.014</v>
      </c>
      <c r="Q60" s="444"/>
    </row>
    <row r="61" spans="1:17" ht="12.75" customHeight="1">
      <c r="A61" s="265"/>
      <c r="B61" s="330" t="s">
        <v>385</v>
      </c>
      <c r="C61" s="319"/>
      <c r="D61" s="331"/>
      <c r="E61" s="311"/>
      <c r="F61" s="319"/>
      <c r="G61" s="324"/>
      <c r="H61" s="325"/>
      <c r="I61" s="325"/>
      <c r="J61" s="325"/>
      <c r="K61" s="326"/>
      <c r="L61" s="325"/>
      <c r="M61" s="325"/>
      <c r="N61" s="325"/>
      <c r="O61" s="325"/>
      <c r="P61" s="326"/>
      <c r="Q61" s="444"/>
    </row>
    <row r="62" spans="1:17" ht="12.75" customHeight="1">
      <c r="A62" s="265">
        <v>39</v>
      </c>
      <c r="B62" s="328" t="s">
        <v>15</v>
      </c>
      <c r="C62" s="319">
        <v>4864903</v>
      </c>
      <c r="D62" s="331" t="s">
        <v>12</v>
      </c>
      <c r="E62" s="311" t="s">
        <v>326</v>
      </c>
      <c r="F62" s="319">
        <v>-1000</v>
      </c>
      <c r="G62" s="324">
        <v>702</v>
      </c>
      <c r="H62" s="325">
        <v>699</v>
      </c>
      <c r="I62" s="325">
        <f>G62-H62</f>
        <v>3</v>
      </c>
      <c r="J62" s="325">
        <f>$F62*I62</f>
        <v>-3000</v>
      </c>
      <c r="K62" s="326">
        <f>J62/1000000</f>
        <v>-0.003</v>
      </c>
      <c r="L62" s="325">
        <v>998534</v>
      </c>
      <c r="M62" s="266">
        <v>998535</v>
      </c>
      <c r="N62" s="325">
        <f>L62-M62</f>
        <v>-1</v>
      </c>
      <c r="O62" s="325">
        <f>$F62*N62</f>
        <v>1000</v>
      </c>
      <c r="P62" s="326">
        <f>O62/1000000</f>
        <v>0.001</v>
      </c>
      <c r="Q62" s="434"/>
    </row>
    <row r="63" spans="1:17" ht="12.75" customHeight="1">
      <c r="A63" s="265">
        <v>40</v>
      </c>
      <c r="B63" s="328" t="s">
        <v>16</v>
      </c>
      <c r="C63" s="319">
        <v>4864946</v>
      </c>
      <c r="D63" s="331" t="s">
        <v>12</v>
      </c>
      <c r="E63" s="311" t="s">
        <v>326</v>
      </c>
      <c r="F63" s="319">
        <v>-1000</v>
      </c>
      <c r="G63" s="324">
        <v>41913</v>
      </c>
      <c r="H63" s="325">
        <v>40595</v>
      </c>
      <c r="I63" s="325">
        <f>G63-H63</f>
        <v>1318</v>
      </c>
      <c r="J63" s="325">
        <f>$F63*I63</f>
        <v>-1318000</v>
      </c>
      <c r="K63" s="326">
        <f>J63/1000000</f>
        <v>-1.318</v>
      </c>
      <c r="L63" s="325">
        <v>1637</v>
      </c>
      <c r="M63" s="266">
        <v>1637</v>
      </c>
      <c r="N63" s="325">
        <f>L63-M63</f>
        <v>0</v>
      </c>
      <c r="O63" s="325">
        <f>$F63*N63</f>
        <v>0</v>
      </c>
      <c r="P63" s="326">
        <f>O63/1000000</f>
        <v>0</v>
      </c>
      <c r="Q63" s="434"/>
    </row>
    <row r="64" spans="1:17" ht="12.75" customHeight="1">
      <c r="A64" s="265"/>
      <c r="B64" s="330" t="s">
        <v>359</v>
      </c>
      <c r="C64" s="319"/>
      <c r="D64" s="331"/>
      <c r="E64" s="311"/>
      <c r="F64" s="319"/>
      <c r="G64" s="324"/>
      <c r="H64" s="325"/>
      <c r="I64" s="325"/>
      <c r="J64" s="325"/>
      <c r="K64" s="326"/>
      <c r="L64" s="325"/>
      <c r="M64" s="325"/>
      <c r="N64" s="325"/>
      <c r="O64" s="325"/>
      <c r="P64" s="326"/>
      <c r="Q64" s="437"/>
    </row>
    <row r="65" spans="1:17" ht="12.75" customHeight="1">
      <c r="A65" s="265"/>
      <c r="B65" s="330" t="s">
        <v>42</v>
      </c>
      <c r="C65" s="319"/>
      <c r="D65" s="331"/>
      <c r="E65" s="311"/>
      <c r="F65" s="319"/>
      <c r="G65" s="324"/>
      <c r="H65" s="325"/>
      <c r="I65" s="325"/>
      <c r="J65" s="325"/>
      <c r="K65" s="326"/>
      <c r="L65" s="324"/>
      <c r="M65" s="325"/>
      <c r="N65" s="325"/>
      <c r="O65" s="325"/>
      <c r="P65" s="326"/>
      <c r="Q65" s="437"/>
    </row>
    <row r="66" spans="1:17" s="473" customFormat="1" ht="12.75" customHeight="1" thickBot="1">
      <c r="A66" s="473">
        <v>41</v>
      </c>
      <c r="B66" s="787" t="s">
        <v>43</v>
      </c>
      <c r="C66" s="712">
        <v>4864843</v>
      </c>
      <c r="D66" s="712" t="s">
        <v>12</v>
      </c>
      <c r="E66" s="712" t="s">
        <v>326</v>
      </c>
      <c r="F66" s="712">
        <v>1000</v>
      </c>
      <c r="G66" s="324">
        <v>999972</v>
      </c>
      <c r="H66" s="325">
        <v>999980</v>
      </c>
      <c r="I66" s="712">
        <f>G66-H66</f>
        <v>-8</v>
      </c>
      <c r="J66" s="712">
        <f>$F66*I66</f>
        <v>-8000</v>
      </c>
      <c r="K66" s="712">
        <f>J66/1000000</f>
        <v>-0.008</v>
      </c>
      <c r="L66" s="324">
        <v>27816</v>
      </c>
      <c r="M66" s="325">
        <v>27903</v>
      </c>
      <c r="N66" s="712">
        <f>L66-M66</f>
        <v>-87</v>
      </c>
      <c r="O66" s="712">
        <f>$F66*N66</f>
        <v>-87000</v>
      </c>
      <c r="P66" s="712">
        <f>O66/1000000</f>
        <v>-0.087</v>
      </c>
      <c r="Q66" s="531"/>
    </row>
    <row r="67" spans="1:17" s="736" customFormat="1" ht="16.5" hidden="1" thickBot="1" thickTop="1">
      <c r="A67" s="673"/>
      <c r="B67" s="734"/>
      <c r="C67" s="735"/>
      <c r="D67" s="740"/>
      <c r="F67" s="735"/>
      <c r="G67" s="325" t="e">
        <v>#N/A</v>
      </c>
      <c r="H67" s="325" t="e">
        <v>#N/A</v>
      </c>
      <c r="I67" s="735"/>
      <c r="J67" s="735"/>
      <c r="K67" s="735"/>
      <c r="L67" s="325" t="e">
        <v>#N/A</v>
      </c>
      <c r="M67" s="325" t="e">
        <v>#N/A</v>
      </c>
      <c r="N67" s="735"/>
      <c r="O67" s="735"/>
      <c r="P67" s="735"/>
      <c r="Q67" s="741"/>
    </row>
    <row r="68" spans="1:17" ht="21.75" customHeight="1" thickBot="1" thickTop="1">
      <c r="A68" s="266"/>
      <c r="B68" s="457" t="s">
        <v>291</v>
      </c>
      <c r="C68" s="38"/>
      <c r="D68" s="332"/>
      <c r="E68" s="311"/>
      <c r="F68" s="38"/>
      <c r="G68" s="436"/>
      <c r="H68" s="436"/>
      <c r="I68" s="325"/>
      <c r="J68" s="325"/>
      <c r="K68" s="325"/>
      <c r="L68" s="436"/>
      <c r="M68" s="436"/>
      <c r="N68" s="325"/>
      <c r="O68" s="325"/>
      <c r="P68" s="325"/>
      <c r="Q68" s="518" t="str">
        <f>Q1</f>
        <v>APRIL-2020</v>
      </c>
    </row>
    <row r="69" spans="1:17" ht="15.75" customHeight="1" thickTop="1">
      <c r="A69" s="264"/>
      <c r="B69" s="327" t="s">
        <v>44</v>
      </c>
      <c r="C69" s="309"/>
      <c r="D69" s="333"/>
      <c r="E69" s="333"/>
      <c r="F69" s="309"/>
      <c r="G69" s="324"/>
      <c r="H69" s="325"/>
      <c r="I69" s="519"/>
      <c r="J69" s="519"/>
      <c r="K69" s="520"/>
      <c r="L69" s="325"/>
      <c r="M69" s="325"/>
      <c r="N69" s="519"/>
      <c r="O69" s="519"/>
      <c r="P69" s="520"/>
      <c r="Q69" s="521"/>
    </row>
    <row r="70" spans="1:17" ht="15.75" customHeight="1">
      <c r="A70" s="265">
        <v>42</v>
      </c>
      <c r="B70" s="474" t="s">
        <v>77</v>
      </c>
      <c r="C70" s="319">
        <v>4865169</v>
      </c>
      <c r="D70" s="332" t="s">
        <v>12</v>
      </c>
      <c r="E70" s="311" t="s">
        <v>326</v>
      </c>
      <c r="F70" s="319">
        <v>1000</v>
      </c>
      <c r="G70" s="324">
        <v>971</v>
      </c>
      <c r="H70" s="325">
        <v>972</v>
      </c>
      <c r="I70" s="325">
        <f>G70-H70</f>
        <v>-1</v>
      </c>
      <c r="J70" s="325">
        <f>$F70*I70</f>
        <v>-1000</v>
      </c>
      <c r="K70" s="326">
        <f>J70/1000000</f>
        <v>-0.001</v>
      </c>
      <c r="L70" s="325">
        <v>61247</v>
      </c>
      <c r="M70" s="325">
        <v>61255</v>
      </c>
      <c r="N70" s="325">
        <f>L70-M70</f>
        <v>-8</v>
      </c>
      <c r="O70" s="325">
        <f>$F70*N70</f>
        <v>-8000</v>
      </c>
      <c r="P70" s="326">
        <f>O70/1000000</f>
        <v>-0.008</v>
      </c>
      <c r="Q70" s="437"/>
    </row>
    <row r="71" spans="1:17" ht="15.75" customHeight="1">
      <c r="A71" s="265"/>
      <c r="B71" s="291" t="s">
        <v>49</v>
      </c>
      <c r="C71" s="320"/>
      <c r="D71" s="334"/>
      <c r="E71" s="334"/>
      <c r="F71" s="320"/>
      <c r="G71" s="324"/>
      <c r="H71" s="325"/>
      <c r="I71" s="325"/>
      <c r="J71" s="325"/>
      <c r="K71" s="326"/>
      <c r="L71" s="325"/>
      <c r="M71" s="325"/>
      <c r="N71" s="325"/>
      <c r="O71" s="325"/>
      <c r="P71" s="326"/>
      <c r="Q71" s="437"/>
    </row>
    <row r="72" spans="1:17" ht="15.75" customHeight="1">
      <c r="A72" s="265">
        <v>43</v>
      </c>
      <c r="B72" s="458" t="s">
        <v>50</v>
      </c>
      <c r="C72" s="320">
        <v>4902572</v>
      </c>
      <c r="D72" s="459" t="s">
        <v>12</v>
      </c>
      <c r="E72" s="311" t="s">
        <v>326</v>
      </c>
      <c r="F72" s="320">
        <v>100</v>
      </c>
      <c r="G72" s="324">
        <v>0</v>
      </c>
      <c r="H72" s="325">
        <v>0</v>
      </c>
      <c r="I72" s="325">
        <f>G72-H72</f>
        <v>0</v>
      </c>
      <c r="J72" s="325">
        <f>$F72*I72</f>
        <v>0</v>
      </c>
      <c r="K72" s="326">
        <f>J72/1000000</f>
        <v>0</v>
      </c>
      <c r="L72" s="325">
        <v>0</v>
      </c>
      <c r="M72" s="325">
        <v>0</v>
      </c>
      <c r="N72" s="325">
        <f>L72-M72</f>
        <v>0</v>
      </c>
      <c r="O72" s="325">
        <f>$F72*N72</f>
        <v>0</v>
      </c>
      <c r="P72" s="326">
        <f>O72/1000000</f>
        <v>0</v>
      </c>
      <c r="Q72" s="758"/>
    </row>
    <row r="73" spans="1:17" ht="15.75" customHeight="1">
      <c r="A73" s="265">
        <v>44</v>
      </c>
      <c r="B73" s="458" t="s">
        <v>51</v>
      </c>
      <c r="C73" s="320">
        <v>4902541</v>
      </c>
      <c r="D73" s="459" t="s">
        <v>12</v>
      </c>
      <c r="E73" s="311" t="s">
        <v>326</v>
      </c>
      <c r="F73" s="320">
        <v>100</v>
      </c>
      <c r="G73" s="324">
        <v>999465</v>
      </c>
      <c r="H73" s="325">
        <v>999465</v>
      </c>
      <c r="I73" s="325">
        <f>G73-H73</f>
        <v>0</v>
      </c>
      <c r="J73" s="325">
        <f>$F73*I73</f>
        <v>0</v>
      </c>
      <c r="K73" s="326">
        <f>J73/1000000</f>
        <v>0</v>
      </c>
      <c r="L73" s="325">
        <v>998791</v>
      </c>
      <c r="M73" s="325">
        <v>999167</v>
      </c>
      <c r="N73" s="325">
        <f>L73-M73</f>
        <v>-376</v>
      </c>
      <c r="O73" s="325">
        <f>$F73*N73</f>
        <v>-37600</v>
      </c>
      <c r="P73" s="326">
        <f>O73/1000000</f>
        <v>-0.0376</v>
      </c>
      <c r="Q73" s="437"/>
    </row>
    <row r="74" spans="1:17" ht="15.75" customHeight="1">
      <c r="A74" s="265">
        <v>45</v>
      </c>
      <c r="B74" s="458" t="s">
        <v>52</v>
      </c>
      <c r="C74" s="320">
        <v>4902539</v>
      </c>
      <c r="D74" s="459" t="s">
        <v>12</v>
      </c>
      <c r="E74" s="311" t="s">
        <v>326</v>
      </c>
      <c r="F74" s="320">
        <v>100</v>
      </c>
      <c r="G74" s="324">
        <v>2946</v>
      </c>
      <c r="H74" s="325">
        <v>2946</v>
      </c>
      <c r="I74" s="325">
        <f>G74-H74</f>
        <v>0</v>
      </c>
      <c r="J74" s="325">
        <f>$F74*I74</f>
        <v>0</v>
      </c>
      <c r="K74" s="326">
        <f>J74/1000000</f>
        <v>0</v>
      </c>
      <c r="L74" s="325">
        <v>29295</v>
      </c>
      <c r="M74" s="325">
        <v>28810</v>
      </c>
      <c r="N74" s="325">
        <f>L74-M74</f>
        <v>485</v>
      </c>
      <c r="O74" s="325">
        <f>$F74*N74</f>
        <v>48500</v>
      </c>
      <c r="P74" s="326">
        <f>O74/1000000</f>
        <v>0.0485</v>
      </c>
      <c r="Q74" s="437"/>
    </row>
    <row r="75" spans="1:17" ht="15.75" customHeight="1">
      <c r="A75" s="265"/>
      <c r="B75" s="291" t="s">
        <v>53</v>
      </c>
      <c r="C75" s="320"/>
      <c r="D75" s="334"/>
      <c r="E75" s="334"/>
      <c r="F75" s="320"/>
      <c r="G75" s="324"/>
      <c r="H75" s="325"/>
      <c r="I75" s="325"/>
      <c r="J75" s="325"/>
      <c r="K75" s="326"/>
      <c r="L75" s="325"/>
      <c r="M75" s="325"/>
      <c r="N75" s="325"/>
      <c r="O75" s="325"/>
      <c r="P75" s="326"/>
      <c r="Q75" s="437"/>
    </row>
    <row r="76" spans="1:17" ht="15.75" customHeight="1">
      <c r="A76" s="265">
        <v>46</v>
      </c>
      <c r="B76" s="458" t="s">
        <v>54</v>
      </c>
      <c r="C76" s="320">
        <v>4902591</v>
      </c>
      <c r="D76" s="459" t="s">
        <v>12</v>
      </c>
      <c r="E76" s="311" t="s">
        <v>326</v>
      </c>
      <c r="F76" s="320">
        <v>1333</v>
      </c>
      <c r="G76" s="324">
        <v>771</v>
      </c>
      <c r="H76" s="325">
        <v>772</v>
      </c>
      <c r="I76" s="325">
        <f aca="true" t="shared" si="12" ref="I76:I81">G76-H76</f>
        <v>-1</v>
      </c>
      <c r="J76" s="325">
        <f aca="true" t="shared" si="13" ref="J76:J81">$F76*I76</f>
        <v>-1333</v>
      </c>
      <c r="K76" s="326">
        <f aca="true" t="shared" si="14" ref="K76:K81">J76/1000000</f>
        <v>-0.001333</v>
      </c>
      <c r="L76" s="325">
        <v>491</v>
      </c>
      <c r="M76" s="325">
        <v>492</v>
      </c>
      <c r="N76" s="325">
        <f aca="true" t="shared" si="15" ref="N76:N81">L76-M76</f>
        <v>-1</v>
      </c>
      <c r="O76" s="325">
        <f aca="true" t="shared" si="16" ref="O76:O81">$F76*N76</f>
        <v>-1333</v>
      </c>
      <c r="P76" s="326">
        <f aca="true" t="shared" si="17" ref="P76:P81">O76/1000000</f>
        <v>-0.001333</v>
      </c>
      <c r="Q76" s="437"/>
    </row>
    <row r="77" spans="1:17" ht="15.75" customHeight="1">
      <c r="A77" s="265">
        <v>47</v>
      </c>
      <c r="B77" s="458" t="s">
        <v>55</v>
      </c>
      <c r="C77" s="320">
        <v>4902565</v>
      </c>
      <c r="D77" s="459" t="s">
        <v>12</v>
      </c>
      <c r="E77" s="311" t="s">
        <v>326</v>
      </c>
      <c r="F77" s="320">
        <v>100</v>
      </c>
      <c r="G77" s="324">
        <v>3179</v>
      </c>
      <c r="H77" s="325">
        <v>3179</v>
      </c>
      <c r="I77" s="325">
        <f t="shared" si="12"/>
        <v>0</v>
      </c>
      <c r="J77" s="325">
        <f t="shared" si="13"/>
        <v>0</v>
      </c>
      <c r="K77" s="326">
        <f t="shared" si="14"/>
        <v>0</v>
      </c>
      <c r="L77" s="325">
        <v>1592</v>
      </c>
      <c r="M77" s="325">
        <v>1592</v>
      </c>
      <c r="N77" s="325">
        <f t="shared" si="15"/>
        <v>0</v>
      </c>
      <c r="O77" s="325">
        <f t="shared" si="16"/>
        <v>0</v>
      </c>
      <c r="P77" s="326">
        <f t="shared" si="17"/>
        <v>0</v>
      </c>
      <c r="Q77" s="437"/>
    </row>
    <row r="78" spans="1:17" ht="15.75" customHeight="1">
      <c r="A78" s="265">
        <v>48</v>
      </c>
      <c r="B78" s="458" t="s">
        <v>56</v>
      </c>
      <c r="C78" s="320">
        <v>4902523</v>
      </c>
      <c r="D78" s="459" t="s">
        <v>12</v>
      </c>
      <c r="E78" s="311" t="s">
        <v>326</v>
      </c>
      <c r="F78" s="320">
        <v>100</v>
      </c>
      <c r="G78" s="324">
        <v>999815</v>
      </c>
      <c r="H78" s="325">
        <v>999815</v>
      </c>
      <c r="I78" s="325">
        <f t="shared" si="12"/>
        <v>0</v>
      </c>
      <c r="J78" s="325">
        <f t="shared" si="13"/>
        <v>0</v>
      </c>
      <c r="K78" s="326">
        <f t="shared" si="14"/>
        <v>0</v>
      </c>
      <c r="L78" s="325">
        <v>999943</v>
      </c>
      <c r="M78" s="325">
        <v>999943</v>
      </c>
      <c r="N78" s="325">
        <f t="shared" si="15"/>
        <v>0</v>
      </c>
      <c r="O78" s="325">
        <f t="shared" si="16"/>
        <v>0</v>
      </c>
      <c r="P78" s="326">
        <f t="shared" si="17"/>
        <v>0</v>
      </c>
      <c r="Q78" s="437"/>
    </row>
    <row r="79" spans="1:17" ht="15.75" customHeight="1">
      <c r="A79" s="265">
        <v>49</v>
      </c>
      <c r="B79" s="458" t="s">
        <v>57</v>
      </c>
      <c r="C79" s="320">
        <v>4902547</v>
      </c>
      <c r="D79" s="459" t="s">
        <v>12</v>
      </c>
      <c r="E79" s="311" t="s">
        <v>326</v>
      </c>
      <c r="F79" s="320">
        <v>100</v>
      </c>
      <c r="G79" s="324">
        <v>5885</v>
      </c>
      <c r="H79" s="325">
        <v>5885</v>
      </c>
      <c r="I79" s="325">
        <f t="shared" si="12"/>
        <v>0</v>
      </c>
      <c r="J79" s="325">
        <f t="shared" si="13"/>
        <v>0</v>
      </c>
      <c r="K79" s="326">
        <f t="shared" si="14"/>
        <v>0</v>
      </c>
      <c r="L79" s="325">
        <v>8891</v>
      </c>
      <c r="M79" s="325">
        <v>8891</v>
      </c>
      <c r="N79" s="325">
        <f t="shared" si="15"/>
        <v>0</v>
      </c>
      <c r="O79" s="325">
        <f t="shared" si="16"/>
        <v>0</v>
      </c>
      <c r="P79" s="326">
        <f t="shared" si="17"/>
        <v>0</v>
      </c>
      <c r="Q79" s="437"/>
    </row>
    <row r="80" spans="1:17" ht="15.75" customHeight="1">
      <c r="A80" s="265">
        <v>50</v>
      </c>
      <c r="B80" s="458" t="s">
        <v>58</v>
      </c>
      <c r="C80" s="320">
        <v>4902548</v>
      </c>
      <c r="D80" s="459" t="s">
        <v>12</v>
      </c>
      <c r="E80" s="311" t="s">
        <v>326</v>
      </c>
      <c r="F80" s="475">
        <v>100</v>
      </c>
      <c r="G80" s="324">
        <v>0</v>
      </c>
      <c r="H80" s="325">
        <v>0</v>
      </c>
      <c r="I80" s="325">
        <f t="shared" si="12"/>
        <v>0</v>
      </c>
      <c r="J80" s="325">
        <f t="shared" si="13"/>
        <v>0</v>
      </c>
      <c r="K80" s="326">
        <f t="shared" si="14"/>
        <v>0</v>
      </c>
      <c r="L80" s="325">
        <v>0</v>
      </c>
      <c r="M80" s="325">
        <v>0</v>
      </c>
      <c r="N80" s="325">
        <f t="shared" si="15"/>
        <v>0</v>
      </c>
      <c r="O80" s="325">
        <f t="shared" si="16"/>
        <v>0</v>
      </c>
      <c r="P80" s="326">
        <f t="shared" si="17"/>
        <v>0</v>
      </c>
      <c r="Q80" s="467"/>
    </row>
    <row r="81" spans="1:17" ht="15.75" customHeight="1">
      <c r="A81" s="265">
        <v>51</v>
      </c>
      <c r="B81" s="458" t="s">
        <v>59</v>
      </c>
      <c r="C81" s="320">
        <v>4902564</v>
      </c>
      <c r="D81" s="459" t="s">
        <v>12</v>
      </c>
      <c r="E81" s="311" t="s">
        <v>326</v>
      </c>
      <c r="F81" s="320">
        <v>100</v>
      </c>
      <c r="G81" s="324">
        <v>1860</v>
      </c>
      <c r="H81" s="325">
        <v>1865</v>
      </c>
      <c r="I81" s="325">
        <f t="shared" si="12"/>
        <v>-5</v>
      </c>
      <c r="J81" s="325">
        <f t="shared" si="13"/>
        <v>-500</v>
      </c>
      <c r="K81" s="326">
        <f t="shared" si="14"/>
        <v>-0.0005</v>
      </c>
      <c r="L81" s="325">
        <v>1478</v>
      </c>
      <c r="M81" s="325">
        <v>1507</v>
      </c>
      <c r="N81" s="325">
        <f t="shared" si="15"/>
        <v>-29</v>
      </c>
      <c r="O81" s="325">
        <f t="shared" si="16"/>
        <v>-2900</v>
      </c>
      <c r="P81" s="326">
        <f t="shared" si="17"/>
        <v>-0.0029</v>
      </c>
      <c r="Q81" s="449"/>
    </row>
    <row r="82" spans="1:17" ht="15.75" customHeight="1">
      <c r="A82" s="265"/>
      <c r="B82" s="291" t="s">
        <v>61</v>
      </c>
      <c r="C82" s="320"/>
      <c r="D82" s="334"/>
      <c r="E82" s="334"/>
      <c r="F82" s="320"/>
      <c r="G82" s="324"/>
      <c r="H82" s="325"/>
      <c r="I82" s="325"/>
      <c r="J82" s="325"/>
      <c r="K82" s="326"/>
      <c r="L82" s="325"/>
      <c r="M82" s="325"/>
      <c r="N82" s="325"/>
      <c r="O82" s="325"/>
      <c r="P82" s="326"/>
      <c r="Q82" s="437"/>
    </row>
    <row r="83" spans="1:17" ht="15.75" customHeight="1">
      <c r="A83" s="265">
        <v>52</v>
      </c>
      <c r="B83" s="458" t="s">
        <v>62</v>
      </c>
      <c r="C83" s="320">
        <v>4865088</v>
      </c>
      <c r="D83" s="459" t="s">
        <v>12</v>
      </c>
      <c r="E83" s="311" t="s">
        <v>326</v>
      </c>
      <c r="F83" s="320">
        <v>166.66</v>
      </c>
      <c r="G83" s="324">
        <v>1412</v>
      </c>
      <c r="H83" s="325">
        <v>1412</v>
      </c>
      <c r="I83" s="325">
        <f>G83-H83</f>
        <v>0</v>
      </c>
      <c r="J83" s="325">
        <f>$F83*I83</f>
        <v>0</v>
      </c>
      <c r="K83" s="326">
        <f>J83/1000000</f>
        <v>0</v>
      </c>
      <c r="L83" s="325">
        <v>7172</v>
      </c>
      <c r="M83" s="325">
        <v>7172</v>
      </c>
      <c r="N83" s="325">
        <f>L83-M83</f>
        <v>0</v>
      </c>
      <c r="O83" s="325">
        <f>$F83*N83</f>
        <v>0</v>
      </c>
      <c r="P83" s="326">
        <f>O83/1000000</f>
        <v>0</v>
      </c>
      <c r="Q83" s="465"/>
    </row>
    <row r="84" spans="1:17" ht="15.75" customHeight="1">
      <c r="A84" s="265">
        <v>53</v>
      </c>
      <c r="B84" s="458" t="s">
        <v>63</v>
      </c>
      <c r="C84" s="320">
        <v>4902579</v>
      </c>
      <c r="D84" s="459" t="s">
        <v>12</v>
      </c>
      <c r="E84" s="311" t="s">
        <v>326</v>
      </c>
      <c r="F84" s="320">
        <v>500</v>
      </c>
      <c r="G84" s="324">
        <v>999899</v>
      </c>
      <c r="H84" s="325">
        <v>999899</v>
      </c>
      <c r="I84" s="325">
        <f>G84-H84</f>
        <v>0</v>
      </c>
      <c r="J84" s="325">
        <f>$F84*I84</f>
        <v>0</v>
      </c>
      <c r="K84" s="326">
        <f>J84/1000000</f>
        <v>0</v>
      </c>
      <c r="L84" s="325">
        <v>1660</v>
      </c>
      <c r="M84" s="325">
        <v>1659</v>
      </c>
      <c r="N84" s="325">
        <f>L84-M84</f>
        <v>1</v>
      </c>
      <c r="O84" s="325">
        <f>$F84*N84</f>
        <v>500</v>
      </c>
      <c r="P84" s="326">
        <f>O84/1000000</f>
        <v>0.0005</v>
      </c>
      <c r="Q84" s="437"/>
    </row>
    <row r="85" spans="1:17" ht="15.75" customHeight="1">
      <c r="A85" s="265">
        <v>54</v>
      </c>
      <c r="B85" s="458" t="s">
        <v>64</v>
      </c>
      <c r="C85" s="320">
        <v>4902585</v>
      </c>
      <c r="D85" s="459" t="s">
        <v>12</v>
      </c>
      <c r="E85" s="311" t="s">
        <v>326</v>
      </c>
      <c r="F85" s="475">
        <v>666.67</v>
      </c>
      <c r="G85" s="324">
        <v>2257</v>
      </c>
      <c r="H85" s="325">
        <v>2256</v>
      </c>
      <c r="I85" s="325">
        <f>G85-H85</f>
        <v>1</v>
      </c>
      <c r="J85" s="325">
        <f>$F85*I85</f>
        <v>666.67</v>
      </c>
      <c r="K85" s="326">
        <f>J85/1000000</f>
        <v>0.00066667</v>
      </c>
      <c r="L85" s="325">
        <v>319</v>
      </c>
      <c r="M85" s="325">
        <v>313</v>
      </c>
      <c r="N85" s="325">
        <f>L85-M85</f>
        <v>6</v>
      </c>
      <c r="O85" s="325">
        <f>$F85*N85</f>
        <v>4000.0199999999995</v>
      </c>
      <c r="P85" s="326">
        <f>O85/1000000</f>
        <v>0.004000019999999999</v>
      </c>
      <c r="Q85" s="437"/>
    </row>
    <row r="86" spans="1:17" ht="15.75" customHeight="1">
      <c r="A86" s="265">
        <v>55</v>
      </c>
      <c r="B86" s="458" t="s">
        <v>65</v>
      </c>
      <c r="C86" s="320">
        <v>4865090</v>
      </c>
      <c r="D86" s="459" t="s">
        <v>12</v>
      </c>
      <c r="E86" s="311" t="s">
        <v>326</v>
      </c>
      <c r="F86" s="475">
        <v>500</v>
      </c>
      <c r="G86" s="324">
        <v>568</v>
      </c>
      <c r="H86" s="325">
        <v>566</v>
      </c>
      <c r="I86" s="325">
        <f>G86-H86</f>
        <v>2</v>
      </c>
      <c r="J86" s="325">
        <f>$F86*I86</f>
        <v>1000</v>
      </c>
      <c r="K86" s="326">
        <f>J86/1000000</f>
        <v>0.001</v>
      </c>
      <c r="L86" s="325">
        <v>176</v>
      </c>
      <c r="M86" s="325">
        <v>160</v>
      </c>
      <c r="N86" s="325">
        <f>L86-M86</f>
        <v>16</v>
      </c>
      <c r="O86" s="325">
        <f>$F86*N86</f>
        <v>8000</v>
      </c>
      <c r="P86" s="326">
        <f>O86/1000000</f>
        <v>0.008</v>
      </c>
      <c r="Q86" s="437"/>
    </row>
    <row r="87" spans="2:17" ht="15.75" customHeight="1">
      <c r="B87" s="291" t="s">
        <v>67</v>
      </c>
      <c r="C87" s="320"/>
      <c r="D87" s="334"/>
      <c r="E87" s="334"/>
      <c r="F87" s="320"/>
      <c r="G87" s="324"/>
      <c r="H87" s="325"/>
      <c r="I87" s="325"/>
      <c r="J87" s="325"/>
      <c r="K87" s="326"/>
      <c r="L87" s="325"/>
      <c r="M87" s="325"/>
      <c r="N87" s="325"/>
      <c r="O87" s="325"/>
      <c r="P87" s="326"/>
      <c r="Q87" s="437"/>
    </row>
    <row r="88" spans="1:17" ht="15.75" customHeight="1">
      <c r="A88" s="265">
        <v>56</v>
      </c>
      <c r="B88" s="458" t="s">
        <v>60</v>
      </c>
      <c r="C88" s="320">
        <v>4902568</v>
      </c>
      <c r="D88" s="459" t="s">
        <v>12</v>
      </c>
      <c r="E88" s="311" t="s">
        <v>326</v>
      </c>
      <c r="F88" s="320">
        <v>100</v>
      </c>
      <c r="G88" s="324">
        <v>996383</v>
      </c>
      <c r="H88" s="325">
        <v>996384</v>
      </c>
      <c r="I88" s="325">
        <f>G88-H88</f>
        <v>-1</v>
      </c>
      <c r="J88" s="325">
        <f>$F88*I88</f>
        <v>-100</v>
      </c>
      <c r="K88" s="326">
        <f>J88/1000000</f>
        <v>-0.0001</v>
      </c>
      <c r="L88" s="325">
        <v>3854</v>
      </c>
      <c r="M88" s="325">
        <v>4035</v>
      </c>
      <c r="N88" s="325">
        <f>L88-M88</f>
        <v>-181</v>
      </c>
      <c r="O88" s="325">
        <f>$F88*N88</f>
        <v>-18100</v>
      </c>
      <c r="P88" s="326">
        <f>O88/1000000</f>
        <v>-0.0181</v>
      </c>
      <c r="Q88" s="449"/>
    </row>
    <row r="89" spans="2:17" ht="15.75" customHeight="1">
      <c r="B89" s="291" t="s">
        <v>68</v>
      </c>
      <c r="C89" s="320"/>
      <c r="D89" s="334"/>
      <c r="E89" s="334"/>
      <c r="F89" s="320"/>
      <c r="G89" s="324"/>
      <c r="H89" s="325"/>
      <c r="I89" s="325"/>
      <c r="J89" s="325"/>
      <c r="K89" s="326"/>
      <c r="L89" s="325"/>
      <c r="M89" s="325"/>
      <c r="N89" s="325"/>
      <c r="O89" s="325"/>
      <c r="P89" s="326"/>
      <c r="Q89" s="437"/>
    </row>
    <row r="90" spans="1:17" ht="15.75" customHeight="1">
      <c r="A90" s="265">
        <v>57</v>
      </c>
      <c r="B90" s="458" t="s">
        <v>69</v>
      </c>
      <c r="C90" s="320">
        <v>4902540</v>
      </c>
      <c r="D90" s="459" t="s">
        <v>12</v>
      </c>
      <c r="E90" s="311" t="s">
        <v>326</v>
      </c>
      <c r="F90" s="320">
        <v>100</v>
      </c>
      <c r="G90" s="324">
        <v>7524</v>
      </c>
      <c r="H90" s="325">
        <v>7521</v>
      </c>
      <c r="I90" s="325">
        <f>G90-H90</f>
        <v>3</v>
      </c>
      <c r="J90" s="325">
        <f>$F90*I90</f>
        <v>300</v>
      </c>
      <c r="K90" s="326">
        <f>J90/1000000</f>
        <v>0.0003</v>
      </c>
      <c r="L90" s="325">
        <v>11908</v>
      </c>
      <c r="M90" s="325">
        <v>11823</v>
      </c>
      <c r="N90" s="325">
        <f>L90-M90</f>
        <v>85</v>
      </c>
      <c r="O90" s="325">
        <f>$F90*N90</f>
        <v>8500</v>
      </c>
      <c r="P90" s="326">
        <f>O90/1000000</f>
        <v>0.0085</v>
      </c>
      <c r="Q90" s="449"/>
    </row>
    <row r="91" spans="1:17" ht="15.75" customHeight="1">
      <c r="A91" s="439">
        <v>58</v>
      </c>
      <c r="B91" s="458" t="s">
        <v>70</v>
      </c>
      <c r="C91" s="320">
        <v>4902520</v>
      </c>
      <c r="D91" s="459" t="s">
        <v>12</v>
      </c>
      <c r="E91" s="311" t="s">
        <v>326</v>
      </c>
      <c r="F91" s="320">
        <v>100</v>
      </c>
      <c r="G91" s="324">
        <v>9342</v>
      </c>
      <c r="H91" s="325">
        <v>9342</v>
      </c>
      <c r="I91" s="325">
        <f>G91-H91</f>
        <v>0</v>
      </c>
      <c r="J91" s="325">
        <f>$F91*I91</f>
        <v>0</v>
      </c>
      <c r="K91" s="326">
        <f>J91/1000000</f>
        <v>0</v>
      </c>
      <c r="L91" s="325">
        <v>2122</v>
      </c>
      <c r="M91" s="325">
        <v>1891</v>
      </c>
      <c r="N91" s="325">
        <f>L91-M91</f>
        <v>231</v>
      </c>
      <c r="O91" s="325">
        <f>$F91*N91</f>
        <v>23100</v>
      </c>
      <c r="P91" s="326">
        <f>O91/1000000</f>
        <v>0.0231</v>
      </c>
      <c r="Q91" s="437"/>
    </row>
    <row r="92" spans="1:17" ht="15.75" customHeight="1">
      <c r="A92" s="265">
        <v>59</v>
      </c>
      <c r="B92" s="458" t="s">
        <v>71</v>
      </c>
      <c r="C92" s="320">
        <v>4902536</v>
      </c>
      <c r="D92" s="459" t="s">
        <v>12</v>
      </c>
      <c r="E92" s="311" t="s">
        <v>326</v>
      </c>
      <c r="F92" s="320">
        <v>100</v>
      </c>
      <c r="G92" s="324">
        <v>28669</v>
      </c>
      <c r="H92" s="325">
        <v>28666</v>
      </c>
      <c r="I92" s="325">
        <f>G92-H92</f>
        <v>3</v>
      </c>
      <c r="J92" s="325">
        <f>$F92*I92</f>
        <v>300</v>
      </c>
      <c r="K92" s="326">
        <f>J92/1000000</f>
        <v>0.0003</v>
      </c>
      <c r="L92" s="325">
        <v>7726</v>
      </c>
      <c r="M92" s="325">
        <v>7474</v>
      </c>
      <c r="N92" s="325">
        <f>L92-M92</f>
        <v>252</v>
      </c>
      <c r="O92" s="325">
        <f>$F92*N92</f>
        <v>25200</v>
      </c>
      <c r="P92" s="326">
        <f>O92/1000000</f>
        <v>0.0252</v>
      </c>
      <c r="Q92" s="449"/>
    </row>
    <row r="93" spans="1:17" ht="15.75" customHeight="1">
      <c r="A93" s="439"/>
      <c r="B93" s="291" t="s">
        <v>31</v>
      </c>
      <c r="C93" s="320"/>
      <c r="D93" s="334"/>
      <c r="E93" s="334"/>
      <c r="F93" s="320"/>
      <c r="G93" s="324"/>
      <c r="H93" s="325"/>
      <c r="I93" s="325"/>
      <c r="J93" s="325"/>
      <c r="K93" s="326"/>
      <c r="L93" s="325"/>
      <c r="M93" s="325"/>
      <c r="N93" s="325"/>
      <c r="O93" s="325"/>
      <c r="P93" s="326"/>
      <c r="Q93" s="437"/>
    </row>
    <row r="94" spans="1:17" ht="15.75" customHeight="1">
      <c r="A94" s="439">
        <v>60</v>
      </c>
      <c r="B94" s="458" t="s">
        <v>66</v>
      </c>
      <c r="C94" s="320">
        <v>4864797</v>
      </c>
      <c r="D94" s="459" t="s">
        <v>12</v>
      </c>
      <c r="E94" s="311" t="s">
        <v>326</v>
      </c>
      <c r="F94" s="320">
        <v>100</v>
      </c>
      <c r="G94" s="324">
        <v>52958</v>
      </c>
      <c r="H94" s="325">
        <v>53093</v>
      </c>
      <c r="I94" s="325">
        <f>G94-H94</f>
        <v>-135</v>
      </c>
      <c r="J94" s="325">
        <f>$F94*I94</f>
        <v>-13500</v>
      </c>
      <c r="K94" s="326">
        <f>J94/1000000</f>
        <v>-0.0135</v>
      </c>
      <c r="L94" s="325">
        <v>1504</v>
      </c>
      <c r="M94" s="325">
        <v>1503</v>
      </c>
      <c r="N94" s="325">
        <f>L94-M94</f>
        <v>1</v>
      </c>
      <c r="O94" s="325">
        <f>$F94*N94</f>
        <v>100</v>
      </c>
      <c r="P94" s="326">
        <f>O94/1000000</f>
        <v>0.0001</v>
      </c>
      <c r="Q94" s="437"/>
    </row>
    <row r="95" spans="1:17" ht="15.75" customHeight="1">
      <c r="A95" s="440">
        <v>61</v>
      </c>
      <c r="B95" s="458" t="s">
        <v>224</v>
      </c>
      <c r="C95" s="320">
        <v>4865074</v>
      </c>
      <c r="D95" s="459" t="s">
        <v>12</v>
      </c>
      <c r="E95" s="311" t="s">
        <v>326</v>
      </c>
      <c r="F95" s="320">
        <v>133.33</v>
      </c>
      <c r="G95" s="324">
        <v>999713</v>
      </c>
      <c r="H95" s="325">
        <v>999809</v>
      </c>
      <c r="I95" s="325">
        <f>G95-H95</f>
        <v>-96</v>
      </c>
      <c r="J95" s="325">
        <f>$F95*I95</f>
        <v>-12799.68</v>
      </c>
      <c r="K95" s="326">
        <f>J95/1000000</f>
        <v>-0.01279968</v>
      </c>
      <c r="L95" s="325">
        <v>251</v>
      </c>
      <c r="M95" s="325">
        <v>254</v>
      </c>
      <c r="N95" s="325">
        <f>L95-M95</f>
        <v>-3</v>
      </c>
      <c r="O95" s="325">
        <f>$F95*N95</f>
        <v>-399.99</v>
      </c>
      <c r="P95" s="326">
        <f>O95/1000000</f>
        <v>-0.00039999</v>
      </c>
      <c r="Q95" s="437"/>
    </row>
    <row r="96" spans="1:17" ht="15.75" customHeight="1">
      <c r="A96" s="440">
        <v>62</v>
      </c>
      <c r="B96" s="458" t="s">
        <v>76</v>
      </c>
      <c r="C96" s="320">
        <v>4902528</v>
      </c>
      <c r="D96" s="459" t="s">
        <v>12</v>
      </c>
      <c r="E96" s="311" t="s">
        <v>326</v>
      </c>
      <c r="F96" s="320">
        <v>-300</v>
      </c>
      <c r="G96" s="324">
        <v>76</v>
      </c>
      <c r="H96" s="325">
        <v>76</v>
      </c>
      <c r="I96" s="325">
        <f>G96-H96</f>
        <v>0</v>
      </c>
      <c r="J96" s="325">
        <f>$F96*I96</f>
        <v>0</v>
      </c>
      <c r="K96" s="326">
        <f>J96/1000000</f>
        <v>0</v>
      </c>
      <c r="L96" s="325">
        <v>663</v>
      </c>
      <c r="M96" s="325">
        <v>663</v>
      </c>
      <c r="N96" s="325">
        <f>L96-M96</f>
        <v>0</v>
      </c>
      <c r="O96" s="325">
        <f>$F96*N96</f>
        <v>0</v>
      </c>
      <c r="P96" s="326">
        <f>O96/1000000</f>
        <v>0</v>
      </c>
      <c r="Q96" s="449"/>
    </row>
    <row r="97" spans="2:17" ht="15.75" customHeight="1">
      <c r="B97" s="329" t="s">
        <v>72</v>
      </c>
      <c r="C97" s="319"/>
      <c r="D97" s="331"/>
      <c r="E97" s="331"/>
      <c r="F97" s="319"/>
      <c r="G97" s="324"/>
      <c r="H97" s="325"/>
      <c r="I97" s="325"/>
      <c r="J97" s="325"/>
      <c r="K97" s="326"/>
      <c r="L97" s="325"/>
      <c r="M97" s="325"/>
      <c r="N97" s="325"/>
      <c r="O97" s="325"/>
      <c r="P97" s="326"/>
      <c r="Q97" s="437"/>
    </row>
    <row r="98" spans="1:17" ht="16.5">
      <c r="A98" s="440">
        <v>63</v>
      </c>
      <c r="B98" s="742" t="s">
        <v>73</v>
      </c>
      <c r="C98" s="319">
        <v>4902577</v>
      </c>
      <c r="D98" s="331" t="s">
        <v>12</v>
      </c>
      <c r="E98" s="311" t="s">
        <v>326</v>
      </c>
      <c r="F98" s="319">
        <v>-400</v>
      </c>
      <c r="G98" s="324">
        <v>995632</v>
      </c>
      <c r="H98" s="325">
        <v>995632</v>
      </c>
      <c r="I98" s="325">
        <f>G98-H98</f>
        <v>0</v>
      </c>
      <c r="J98" s="325">
        <f>$F98*I98</f>
        <v>0</v>
      </c>
      <c r="K98" s="326">
        <f>J98/1000000</f>
        <v>0</v>
      </c>
      <c r="L98" s="325">
        <v>61</v>
      </c>
      <c r="M98" s="325">
        <v>61</v>
      </c>
      <c r="N98" s="325">
        <f>L98-M98</f>
        <v>0</v>
      </c>
      <c r="O98" s="325">
        <f>$F98*N98</f>
        <v>0</v>
      </c>
      <c r="P98" s="326">
        <f>O98/1000000</f>
        <v>0</v>
      </c>
      <c r="Q98" s="743"/>
    </row>
    <row r="99" spans="1:17" ht="16.5">
      <c r="A99" s="440">
        <v>64</v>
      </c>
      <c r="B99" s="742" t="s">
        <v>74</v>
      </c>
      <c r="C99" s="319">
        <v>4902525</v>
      </c>
      <c r="D99" s="331" t="s">
        <v>12</v>
      </c>
      <c r="E99" s="311" t="s">
        <v>326</v>
      </c>
      <c r="F99" s="319">
        <v>400</v>
      </c>
      <c r="G99" s="324">
        <v>999880</v>
      </c>
      <c r="H99" s="325">
        <v>999880</v>
      </c>
      <c r="I99" s="325">
        <f>G99-H99</f>
        <v>0</v>
      </c>
      <c r="J99" s="325">
        <f>$F99*I99</f>
        <v>0</v>
      </c>
      <c r="K99" s="326">
        <f>J99/1000000</f>
        <v>0</v>
      </c>
      <c r="L99" s="325">
        <v>999439</v>
      </c>
      <c r="M99" s="325">
        <v>999439</v>
      </c>
      <c r="N99" s="325">
        <f>L99-M99</f>
        <v>0</v>
      </c>
      <c r="O99" s="325">
        <f>$F99*N99</f>
        <v>0</v>
      </c>
      <c r="P99" s="326">
        <f>O99/1000000</f>
        <v>0</v>
      </c>
      <c r="Q99" s="449"/>
    </row>
    <row r="100" spans="2:17" ht="16.5">
      <c r="B100" s="291" t="s">
        <v>363</v>
      </c>
      <c r="C100" s="319"/>
      <c r="D100" s="331"/>
      <c r="E100" s="311"/>
      <c r="F100" s="319"/>
      <c r="G100" s="324"/>
      <c r="H100" s="325"/>
      <c r="I100" s="325"/>
      <c r="J100" s="325"/>
      <c r="K100" s="326"/>
      <c r="L100" s="325"/>
      <c r="M100" s="325"/>
      <c r="N100" s="325"/>
      <c r="O100" s="325"/>
      <c r="P100" s="326"/>
      <c r="Q100" s="437"/>
    </row>
    <row r="101" spans="1:17" ht="18">
      <c r="A101" s="440">
        <v>65</v>
      </c>
      <c r="B101" s="458" t="s">
        <v>369</v>
      </c>
      <c r="C101" s="297">
        <v>4864983</v>
      </c>
      <c r="D101" s="121" t="s">
        <v>12</v>
      </c>
      <c r="E101" s="93" t="s">
        <v>326</v>
      </c>
      <c r="F101" s="393">
        <v>800</v>
      </c>
      <c r="G101" s="324">
        <v>972782</v>
      </c>
      <c r="H101" s="325">
        <v>972782</v>
      </c>
      <c r="I101" s="306">
        <f>G101-H101</f>
        <v>0</v>
      </c>
      <c r="J101" s="306">
        <f>$F101*I101</f>
        <v>0</v>
      </c>
      <c r="K101" s="306">
        <f>J101/1000000</f>
        <v>0</v>
      </c>
      <c r="L101" s="324">
        <v>999760</v>
      </c>
      <c r="M101" s="325">
        <v>999760</v>
      </c>
      <c r="N101" s="306">
        <f>L101-M101</f>
        <v>0</v>
      </c>
      <c r="O101" s="306">
        <f>$F101*N101</f>
        <v>0</v>
      </c>
      <c r="P101" s="306">
        <f>O101/1000000</f>
        <v>0</v>
      </c>
      <c r="Q101" s="437"/>
    </row>
    <row r="102" spans="1:17" ht="18">
      <c r="A102" s="440">
        <v>66</v>
      </c>
      <c r="B102" s="458" t="s">
        <v>379</v>
      </c>
      <c r="C102" s="297">
        <v>4864950</v>
      </c>
      <c r="D102" s="121" t="s">
        <v>12</v>
      </c>
      <c r="E102" s="93" t="s">
        <v>326</v>
      </c>
      <c r="F102" s="393">
        <v>2000</v>
      </c>
      <c r="G102" s="324">
        <v>996718</v>
      </c>
      <c r="H102" s="325">
        <v>996765</v>
      </c>
      <c r="I102" s="306">
        <f>G102-H102</f>
        <v>-47</v>
      </c>
      <c r="J102" s="306">
        <f>$F102*I102</f>
        <v>-94000</v>
      </c>
      <c r="K102" s="306">
        <f>J102/1000000</f>
        <v>-0.094</v>
      </c>
      <c r="L102" s="324">
        <v>1055</v>
      </c>
      <c r="M102" s="325">
        <v>1060</v>
      </c>
      <c r="N102" s="306">
        <f>L102-M102</f>
        <v>-5</v>
      </c>
      <c r="O102" s="306">
        <f>$F102*N102</f>
        <v>-10000</v>
      </c>
      <c r="P102" s="306">
        <f>O102/1000000</f>
        <v>-0.01</v>
      </c>
      <c r="Q102" s="437"/>
    </row>
    <row r="103" spans="2:17" ht="18">
      <c r="B103" s="291" t="s">
        <v>393</v>
      </c>
      <c r="C103" s="297"/>
      <c r="D103" s="121"/>
      <c r="E103" s="93"/>
      <c r="F103" s="319"/>
      <c r="G103" s="324"/>
      <c r="H103" s="325"/>
      <c r="I103" s="306"/>
      <c r="J103" s="306"/>
      <c r="K103" s="306"/>
      <c r="L103" s="324"/>
      <c r="M103" s="325"/>
      <c r="N103" s="306"/>
      <c r="O103" s="306"/>
      <c r="P103" s="306"/>
      <c r="Q103" s="437"/>
    </row>
    <row r="104" spans="1:17" ht="18">
      <c r="A104" s="440">
        <v>67</v>
      </c>
      <c r="B104" s="458" t="s">
        <v>394</v>
      </c>
      <c r="C104" s="297">
        <v>4864810</v>
      </c>
      <c r="D104" s="121" t="s">
        <v>12</v>
      </c>
      <c r="E104" s="93" t="s">
        <v>326</v>
      </c>
      <c r="F104" s="393">
        <v>200</v>
      </c>
      <c r="G104" s="324">
        <v>980571</v>
      </c>
      <c r="H104" s="266">
        <v>980785</v>
      </c>
      <c r="I104" s="325">
        <f>G104-H104</f>
        <v>-214</v>
      </c>
      <c r="J104" s="325">
        <f>$F104*I104</f>
        <v>-42800</v>
      </c>
      <c r="K104" s="325">
        <f>J104/1000000</f>
        <v>-0.0428</v>
      </c>
      <c r="L104" s="324">
        <v>380</v>
      </c>
      <c r="M104" s="266">
        <v>378</v>
      </c>
      <c r="N104" s="325">
        <f>L104-M104</f>
        <v>2</v>
      </c>
      <c r="O104" s="325">
        <f>$F104*N104</f>
        <v>400</v>
      </c>
      <c r="P104" s="326">
        <f>O104/1000000</f>
        <v>0.0004</v>
      </c>
      <c r="Q104" s="437"/>
    </row>
    <row r="105" spans="1:17" s="470" customFormat="1" ht="18">
      <c r="A105" s="348">
        <v>68</v>
      </c>
      <c r="B105" s="674" t="s">
        <v>395</v>
      </c>
      <c r="C105" s="297">
        <v>4864901</v>
      </c>
      <c r="D105" s="121" t="s">
        <v>12</v>
      </c>
      <c r="E105" s="93" t="s">
        <v>326</v>
      </c>
      <c r="F105" s="319">
        <v>250</v>
      </c>
      <c r="G105" s="324">
        <v>998262</v>
      </c>
      <c r="H105" s="266">
        <v>998132</v>
      </c>
      <c r="I105" s="306">
        <f>G105-H105</f>
        <v>130</v>
      </c>
      <c r="J105" s="306">
        <f>$F105*I105</f>
        <v>32500</v>
      </c>
      <c r="K105" s="306">
        <f>J105/1000000</f>
        <v>0.0325</v>
      </c>
      <c r="L105" s="324">
        <v>325</v>
      </c>
      <c r="M105" s="266">
        <v>323</v>
      </c>
      <c r="N105" s="306">
        <f>L105-M105</f>
        <v>2</v>
      </c>
      <c r="O105" s="306">
        <f>$F105*N105</f>
        <v>500</v>
      </c>
      <c r="P105" s="306">
        <f>O105/1000000</f>
        <v>0.0005</v>
      </c>
      <c r="Q105" s="437"/>
    </row>
    <row r="106" spans="1:17" s="470" customFormat="1" ht="18">
      <c r="A106" s="348"/>
      <c r="B106" s="330" t="s">
        <v>434</v>
      </c>
      <c r="C106" s="297"/>
      <c r="D106" s="121"/>
      <c r="E106" s="93"/>
      <c r="F106" s="319"/>
      <c r="G106" s="324"/>
      <c r="H106" s="325"/>
      <c r="I106" s="306"/>
      <c r="J106" s="306"/>
      <c r="K106" s="306"/>
      <c r="L106" s="324"/>
      <c r="M106" s="325"/>
      <c r="N106" s="306"/>
      <c r="O106" s="306"/>
      <c r="P106" s="306"/>
      <c r="Q106" s="437"/>
    </row>
    <row r="107" spans="1:17" s="470" customFormat="1" ht="18">
      <c r="A107" s="348">
        <v>69</v>
      </c>
      <c r="B107" s="674" t="s">
        <v>440</v>
      </c>
      <c r="C107" s="297">
        <v>4864960</v>
      </c>
      <c r="D107" s="121" t="s">
        <v>12</v>
      </c>
      <c r="E107" s="93" t="s">
        <v>326</v>
      </c>
      <c r="F107" s="319">
        <v>1000</v>
      </c>
      <c r="G107" s="324">
        <v>993091</v>
      </c>
      <c r="H107" s="325">
        <v>993162</v>
      </c>
      <c r="I107" s="325">
        <f>G107-H107</f>
        <v>-71</v>
      </c>
      <c r="J107" s="325">
        <f>$F107*I107</f>
        <v>-71000</v>
      </c>
      <c r="K107" s="325">
        <f>J107/1000000</f>
        <v>-0.071</v>
      </c>
      <c r="L107" s="324">
        <v>2349</v>
      </c>
      <c r="M107" s="325">
        <v>2405</v>
      </c>
      <c r="N107" s="325">
        <f>L107-M107</f>
        <v>-56</v>
      </c>
      <c r="O107" s="325">
        <f>$F107*N107</f>
        <v>-56000</v>
      </c>
      <c r="P107" s="326">
        <f>O107/1000000</f>
        <v>-0.056</v>
      </c>
      <c r="Q107" s="437"/>
    </row>
    <row r="108" spans="1:17" ht="18">
      <c r="A108" s="348">
        <v>70</v>
      </c>
      <c r="B108" s="674" t="s">
        <v>441</v>
      </c>
      <c r="C108" s="297">
        <v>5128441</v>
      </c>
      <c r="D108" s="121" t="s">
        <v>12</v>
      </c>
      <c r="E108" s="93" t="s">
        <v>326</v>
      </c>
      <c r="F108" s="522">
        <v>750</v>
      </c>
      <c r="G108" s="324">
        <v>1817</v>
      </c>
      <c r="H108" s="325">
        <v>1807</v>
      </c>
      <c r="I108" s="325">
        <f>G108-H108</f>
        <v>10</v>
      </c>
      <c r="J108" s="325">
        <f>$F108*I108</f>
        <v>7500</v>
      </c>
      <c r="K108" s="325">
        <f>J108/1000000</f>
        <v>0.0075</v>
      </c>
      <c r="L108" s="324">
        <v>3295</v>
      </c>
      <c r="M108" s="325">
        <v>3281</v>
      </c>
      <c r="N108" s="325">
        <f>L108-M108</f>
        <v>14</v>
      </c>
      <c r="O108" s="325">
        <f>$F108*N108</f>
        <v>10500</v>
      </c>
      <c r="P108" s="326">
        <f>O108/1000000</f>
        <v>0.0105</v>
      </c>
      <c r="Q108" s="437"/>
    </row>
    <row r="109" spans="2:92" s="473" customFormat="1" ht="15.75" thickBot="1">
      <c r="B109" s="713"/>
      <c r="G109" s="435"/>
      <c r="H109" s="436"/>
      <c r="I109" s="712"/>
      <c r="J109" s="712"/>
      <c r="K109" s="712"/>
      <c r="L109" s="435"/>
      <c r="M109" s="436"/>
      <c r="N109" s="712"/>
      <c r="O109" s="712"/>
      <c r="P109" s="712"/>
      <c r="Q109" s="573"/>
      <c r="R109" s="470"/>
      <c r="S109" s="470"/>
      <c r="T109" s="470"/>
      <c r="U109" s="470"/>
      <c r="V109" s="470"/>
      <c r="W109" s="470"/>
      <c r="X109" s="470"/>
      <c r="Y109" s="470"/>
      <c r="Z109" s="470"/>
      <c r="AA109" s="470"/>
      <c r="AB109" s="470"/>
      <c r="AC109" s="470"/>
      <c r="AD109" s="470"/>
      <c r="AE109" s="470"/>
      <c r="AF109" s="470"/>
      <c r="AG109" s="470"/>
      <c r="AH109" s="470"/>
      <c r="AI109" s="470"/>
      <c r="AJ109" s="470"/>
      <c r="AK109" s="470"/>
      <c r="AL109" s="470"/>
      <c r="AM109" s="470"/>
      <c r="AN109" s="470"/>
      <c r="AO109" s="470"/>
      <c r="AP109" s="470"/>
      <c r="AQ109" s="470"/>
      <c r="AR109" s="470"/>
      <c r="AS109" s="470"/>
      <c r="AT109" s="470"/>
      <c r="AU109" s="470"/>
      <c r="AV109" s="470"/>
      <c r="AW109" s="470"/>
      <c r="AX109" s="470"/>
      <c r="AY109" s="470"/>
      <c r="AZ109" s="470"/>
      <c r="BA109" s="470"/>
      <c r="BB109" s="470"/>
      <c r="BC109" s="470"/>
      <c r="BD109" s="470"/>
      <c r="BE109" s="470"/>
      <c r="BF109" s="470"/>
      <c r="BG109" s="470"/>
      <c r="BH109" s="470"/>
      <c r="BI109" s="470"/>
      <c r="BJ109" s="470"/>
      <c r="BK109" s="470"/>
      <c r="BL109" s="470"/>
      <c r="BM109" s="470"/>
      <c r="BN109" s="470"/>
      <c r="BO109" s="470"/>
      <c r="BP109" s="470"/>
      <c r="BQ109" s="470"/>
      <c r="BR109" s="470"/>
      <c r="BS109" s="470"/>
      <c r="BT109" s="470"/>
      <c r="BU109" s="470"/>
      <c r="BV109" s="470"/>
      <c r="BW109" s="470"/>
      <c r="BX109" s="470"/>
      <c r="BY109" s="470"/>
      <c r="BZ109" s="470"/>
      <c r="CA109" s="470"/>
      <c r="CB109" s="470"/>
      <c r="CC109" s="470"/>
      <c r="CD109" s="470"/>
      <c r="CE109" s="470"/>
      <c r="CF109" s="470"/>
      <c r="CG109" s="470"/>
      <c r="CH109" s="470"/>
      <c r="CI109" s="470"/>
      <c r="CJ109" s="470"/>
      <c r="CK109" s="470"/>
      <c r="CL109" s="470"/>
      <c r="CM109" s="470"/>
      <c r="CN109" s="470"/>
    </row>
    <row r="110" spans="2:16" ht="18.75" thickTop="1">
      <c r="B110" s="148" t="s">
        <v>223</v>
      </c>
      <c r="G110" s="325"/>
      <c r="H110" s="325"/>
      <c r="I110" s="522"/>
      <c r="J110" s="522"/>
      <c r="K110" s="407">
        <f>SUM(K7:K109)</f>
        <v>-36.47318226000001</v>
      </c>
      <c r="L110" s="325"/>
      <c r="M110" s="325"/>
      <c r="N110" s="522"/>
      <c r="O110" s="522"/>
      <c r="P110" s="407">
        <f>SUM(P7:P109)</f>
        <v>-1.7008329700000002</v>
      </c>
    </row>
    <row r="111" spans="2:16" ht="15">
      <c r="B111" s="15"/>
      <c r="G111" s="325"/>
      <c r="H111" s="325"/>
      <c r="I111" s="522"/>
      <c r="J111" s="522"/>
      <c r="K111" s="522"/>
      <c r="L111" s="325"/>
      <c r="M111" s="325"/>
      <c r="N111" s="522"/>
      <c r="O111" s="522"/>
      <c r="P111" s="522"/>
    </row>
    <row r="112" spans="2:16" ht="15">
      <c r="B112" s="15"/>
      <c r="G112" s="325"/>
      <c r="H112" s="325"/>
      <c r="I112" s="522"/>
      <c r="J112" s="522"/>
      <c r="K112" s="522"/>
      <c r="L112" s="325"/>
      <c r="M112" s="325"/>
      <c r="N112" s="522"/>
      <c r="O112" s="522"/>
      <c r="P112" s="522"/>
    </row>
    <row r="113" spans="2:16" ht="15">
      <c r="B113" s="15"/>
      <c r="G113" s="325"/>
      <c r="H113" s="325"/>
      <c r="I113" s="522"/>
      <c r="J113" s="522"/>
      <c r="K113" s="522"/>
      <c r="L113" s="325"/>
      <c r="M113" s="325"/>
      <c r="N113" s="522"/>
      <c r="O113" s="522"/>
      <c r="P113" s="522"/>
    </row>
    <row r="114" spans="2:16" ht="15">
      <c r="B114" s="15"/>
      <c r="G114" s="325"/>
      <c r="H114" s="325"/>
      <c r="I114" s="522"/>
      <c r="J114" s="522"/>
      <c r="K114" s="522"/>
      <c r="L114" s="325"/>
      <c r="M114" s="325"/>
      <c r="N114" s="522"/>
      <c r="O114" s="522"/>
      <c r="P114" s="522"/>
    </row>
    <row r="115" spans="2:16" ht="15">
      <c r="B115" s="15"/>
      <c r="G115" s="325"/>
      <c r="H115" s="325"/>
      <c r="I115" s="522"/>
      <c r="J115" s="522"/>
      <c r="K115" s="522"/>
      <c r="L115" s="325"/>
      <c r="M115" s="325"/>
      <c r="N115" s="522"/>
      <c r="O115" s="522"/>
      <c r="P115" s="522"/>
    </row>
    <row r="116" spans="1:16" ht="15.75">
      <c r="A116" s="14"/>
      <c r="G116" s="325"/>
      <c r="H116" s="325"/>
      <c r="I116" s="522"/>
      <c r="J116" s="522"/>
      <c r="K116" s="522"/>
      <c r="L116" s="325"/>
      <c r="M116" s="325"/>
      <c r="N116" s="522"/>
      <c r="O116" s="522"/>
      <c r="P116" s="522"/>
    </row>
    <row r="117" spans="1:17" ht="24" thickBot="1">
      <c r="A117" s="178" t="s">
        <v>222</v>
      </c>
      <c r="G117" s="325"/>
      <c r="H117" s="325"/>
      <c r="I117" s="79" t="s">
        <v>375</v>
      </c>
      <c r="J117" s="470"/>
      <c r="K117" s="470"/>
      <c r="L117" s="325"/>
      <c r="M117" s="325"/>
      <c r="N117" s="79" t="s">
        <v>376</v>
      </c>
      <c r="O117" s="470"/>
      <c r="P117" s="470"/>
      <c r="Q117" s="523" t="str">
        <f>Q1</f>
        <v>APRIL-2020</v>
      </c>
    </row>
    <row r="118" spans="1:17" ht="39" customHeight="1" thickBot="1" thickTop="1">
      <c r="A118" s="514" t="s">
        <v>8</v>
      </c>
      <c r="B118" s="492" t="s">
        <v>9</v>
      </c>
      <c r="C118" s="493" t="s">
        <v>1</v>
      </c>
      <c r="D118" s="493" t="s">
        <v>2</v>
      </c>
      <c r="E118" s="493" t="s">
        <v>3</v>
      </c>
      <c r="F118" s="493" t="s">
        <v>10</v>
      </c>
      <c r="G118" s="491" t="str">
        <f>G5</f>
        <v>FINAL READING 30/04/2020</v>
      </c>
      <c r="H118" s="491" t="str">
        <f>H5</f>
        <v>INTIAL READING 01/04/2020</v>
      </c>
      <c r="I118" s="493" t="s">
        <v>4</v>
      </c>
      <c r="J118" s="493" t="s">
        <v>5</v>
      </c>
      <c r="K118" s="515" t="s">
        <v>6</v>
      </c>
      <c r="L118" s="491" t="str">
        <f>G118</f>
        <v>FINAL READING 30/04/2020</v>
      </c>
      <c r="M118" s="491" t="str">
        <f>H118</f>
        <v>INTIAL READING 01/04/2020</v>
      </c>
      <c r="N118" s="493" t="s">
        <v>4</v>
      </c>
      <c r="O118" s="493" t="s">
        <v>5</v>
      </c>
      <c r="P118" s="515" t="s">
        <v>6</v>
      </c>
      <c r="Q118" s="515" t="s">
        <v>289</v>
      </c>
    </row>
    <row r="119" spans="1:16" ht="7.5" customHeight="1" hidden="1" thickBot="1" thickTop="1">
      <c r="A119" s="12"/>
      <c r="B119" s="11"/>
      <c r="C119" s="10"/>
      <c r="D119" s="10"/>
      <c r="E119" s="10"/>
      <c r="F119" s="10"/>
      <c r="G119" s="325"/>
      <c r="H119" s="325"/>
      <c r="I119" s="522"/>
      <c r="J119" s="522"/>
      <c r="K119" s="522"/>
      <c r="L119" s="325"/>
      <c r="M119" s="325"/>
      <c r="N119" s="522"/>
      <c r="O119" s="522"/>
      <c r="P119" s="522"/>
    </row>
    <row r="120" spans="1:17" ht="15.75" customHeight="1" thickTop="1">
      <c r="A120" s="321"/>
      <c r="B120" s="322" t="s">
        <v>26</v>
      </c>
      <c r="C120" s="309"/>
      <c r="D120" s="303"/>
      <c r="E120" s="303"/>
      <c r="F120" s="303"/>
      <c r="G120" s="325"/>
      <c r="H120" s="325"/>
      <c r="I120" s="525"/>
      <c r="J120" s="525"/>
      <c r="K120" s="526"/>
      <c r="L120" s="325"/>
      <c r="M120" s="325"/>
      <c r="N120" s="525"/>
      <c r="O120" s="525"/>
      <c r="P120" s="526"/>
      <c r="Q120" s="521"/>
    </row>
    <row r="121" spans="1:17" ht="15.75" customHeight="1">
      <c r="A121" s="308">
        <v>1</v>
      </c>
      <c r="B121" s="328" t="s">
        <v>75</v>
      </c>
      <c r="C121" s="319">
        <v>5295192</v>
      </c>
      <c r="D121" s="311" t="s">
        <v>12</v>
      </c>
      <c r="E121" s="311" t="s">
        <v>326</v>
      </c>
      <c r="F121" s="319">
        <v>-100</v>
      </c>
      <c r="G121" s="324">
        <v>15301</v>
      </c>
      <c r="H121" s="325">
        <v>15324</v>
      </c>
      <c r="I121" s="325">
        <f>G121-H121</f>
        <v>-23</v>
      </c>
      <c r="J121" s="325">
        <f>$F121*I121</f>
        <v>2300</v>
      </c>
      <c r="K121" s="326">
        <f>J121/1000000</f>
        <v>0.0023</v>
      </c>
      <c r="L121" s="325">
        <v>119617</v>
      </c>
      <c r="M121" s="325">
        <v>119631</v>
      </c>
      <c r="N121" s="325">
        <f>L121-M121</f>
        <v>-14</v>
      </c>
      <c r="O121" s="325">
        <f>$F121*N121</f>
        <v>1400</v>
      </c>
      <c r="P121" s="326">
        <f>O121/1000000</f>
        <v>0.0014</v>
      </c>
      <c r="Q121" s="437"/>
    </row>
    <row r="122" spans="1:17" ht="16.5">
      <c r="A122" s="308"/>
      <c r="B122" s="329" t="s">
        <v>38</v>
      </c>
      <c r="C122" s="319"/>
      <c r="D122" s="332"/>
      <c r="E122" s="332"/>
      <c r="F122" s="319"/>
      <c r="G122" s="324"/>
      <c r="H122" s="325"/>
      <c r="I122" s="325"/>
      <c r="J122" s="325"/>
      <c r="K122" s="326"/>
      <c r="L122" s="325"/>
      <c r="M122" s="325"/>
      <c r="N122" s="325"/>
      <c r="O122" s="325"/>
      <c r="P122" s="326"/>
      <c r="Q122" s="437"/>
    </row>
    <row r="123" spans="1:17" ht="16.5">
      <c r="A123" s="308">
        <v>2</v>
      </c>
      <c r="B123" s="328" t="s">
        <v>39</v>
      </c>
      <c r="C123" s="319">
        <v>4864787</v>
      </c>
      <c r="D123" s="331" t="s">
        <v>12</v>
      </c>
      <c r="E123" s="311" t="s">
        <v>326</v>
      </c>
      <c r="F123" s="319">
        <v>-800</v>
      </c>
      <c r="G123" s="324">
        <v>1000179</v>
      </c>
      <c r="H123" s="325">
        <v>999989</v>
      </c>
      <c r="I123" s="325">
        <f>G123-H123</f>
        <v>190</v>
      </c>
      <c r="J123" s="325">
        <f>$F123*I123</f>
        <v>-152000</v>
      </c>
      <c r="K123" s="326">
        <f>J123/1000000</f>
        <v>-0.152</v>
      </c>
      <c r="L123" s="325">
        <v>429</v>
      </c>
      <c r="M123" s="325">
        <v>363</v>
      </c>
      <c r="N123" s="325">
        <f>L123-M123</f>
        <v>66</v>
      </c>
      <c r="O123" s="325">
        <f>$F123*N123</f>
        <v>-52800</v>
      </c>
      <c r="P123" s="326">
        <f>O123/1000000</f>
        <v>-0.0528</v>
      </c>
      <c r="Q123" s="437"/>
    </row>
    <row r="124" spans="1:17" ht="15.75" customHeight="1">
      <c r="A124" s="308"/>
      <c r="B124" s="329" t="s">
        <v>18</v>
      </c>
      <c r="C124" s="319"/>
      <c r="D124" s="331"/>
      <c r="E124" s="311"/>
      <c r="F124" s="319"/>
      <c r="G124" s="324"/>
      <c r="H124" s="325"/>
      <c r="I124" s="325"/>
      <c r="J124" s="325"/>
      <c r="K124" s="326"/>
      <c r="L124" s="325"/>
      <c r="M124" s="325"/>
      <c r="N124" s="325"/>
      <c r="O124" s="325"/>
      <c r="P124" s="326"/>
      <c r="Q124" s="437"/>
    </row>
    <row r="125" spans="1:17" ht="16.5">
      <c r="A125" s="308">
        <v>3</v>
      </c>
      <c r="B125" s="328" t="s">
        <v>19</v>
      </c>
      <c r="C125" s="319">
        <v>4864831</v>
      </c>
      <c r="D125" s="331" t="s">
        <v>12</v>
      </c>
      <c r="E125" s="311" t="s">
        <v>326</v>
      </c>
      <c r="F125" s="319">
        <v>-1000</v>
      </c>
      <c r="G125" s="324">
        <v>820</v>
      </c>
      <c r="H125" s="325">
        <v>815</v>
      </c>
      <c r="I125" s="325">
        <f>G125-H125</f>
        <v>5</v>
      </c>
      <c r="J125" s="325">
        <f>$F125*I125</f>
        <v>-5000</v>
      </c>
      <c r="K125" s="326">
        <f>J125/1000000</f>
        <v>-0.005</v>
      </c>
      <c r="L125" s="325">
        <v>110</v>
      </c>
      <c r="M125" s="325">
        <v>83</v>
      </c>
      <c r="N125" s="325">
        <f>L125-M125</f>
        <v>27</v>
      </c>
      <c r="O125" s="325">
        <f>$F125*N125</f>
        <v>-27000</v>
      </c>
      <c r="P125" s="326">
        <f>O125/1000000</f>
        <v>-0.027</v>
      </c>
      <c r="Q125" s="738"/>
    </row>
    <row r="126" spans="1:17" ht="16.5">
      <c r="A126" s="308">
        <v>4</v>
      </c>
      <c r="B126" s="328" t="s">
        <v>20</v>
      </c>
      <c r="C126" s="319">
        <v>4864825</v>
      </c>
      <c r="D126" s="331" t="s">
        <v>12</v>
      </c>
      <c r="E126" s="311" t="s">
        <v>326</v>
      </c>
      <c r="F126" s="319">
        <v>-133.33</v>
      </c>
      <c r="G126" s="324">
        <v>6524</v>
      </c>
      <c r="H126" s="325">
        <v>6434</v>
      </c>
      <c r="I126" s="325">
        <f>G126-H126</f>
        <v>90</v>
      </c>
      <c r="J126" s="325">
        <f>$F126*I126</f>
        <v>-11999.7</v>
      </c>
      <c r="K126" s="326">
        <f>J126/1000000</f>
        <v>-0.0119997</v>
      </c>
      <c r="L126" s="325">
        <v>374</v>
      </c>
      <c r="M126" s="325">
        <v>266</v>
      </c>
      <c r="N126" s="325">
        <f>L126-M126</f>
        <v>108</v>
      </c>
      <c r="O126" s="325">
        <f>$F126*N126</f>
        <v>-14399.640000000001</v>
      </c>
      <c r="P126" s="326">
        <f>O126/1000000</f>
        <v>-0.014399640000000002</v>
      </c>
      <c r="Q126" s="437"/>
    </row>
    <row r="127" spans="1:17" ht="16.5">
      <c r="A127" s="527"/>
      <c r="B127" s="528" t="s">
        <v>45</v>
      </c>
      <c r="C127" s="307"/>
      <c r="D127" s="311"/>
      <c r="E127" s="311"/>
      <c r="F127" s="529"/>
      <c r="G127" s="324"/>
      <c r="H127" s="325"/>
      <c r="I127" s="325"/>
      <c r="J127" s="325"/>
      <c r="K127" s="326"/>
      <c r="L127" s="325"/>
      <c r="M127" s="325"/>
      <c r="N127" s="325"/>
      <c r="O127" s="325"/>
      <c r="P127" s="326"/>
      <c r="Q127" s="437"/>
    </row>
    <row r="128" spans="1:17" ht="16.5">
      <c r="A128" s="308">
        <v>5</v>
      </c>
      <c r="B128" s="474" t="s">
        <v>46</v>
      </c>
      <c r="C128" s="319">
        <v>4865149</v>
      </c>
      <c r="D128" s="332" t="s">
        <v>12</v>
      </c>
      <c r="E128" s="311" t="s">
        <v>326</v>
      </c>
      <c r="F128" s="319">
        <v>-187.5</v>
      </c>
      <c r="G128" s="324">
        <v>997500</v>
      </c>
      <c r="H128" s="325">
        <v>997730</v>
      </c>
      <c r="I128" s="325">
        <f>G128-H128</f>
        <v>-230</v>
      </c>
      <c r="J128" s="325">
        <f>$F128*I128</f>
        <v>43125</v>
      </c>
      <c r="K128" s="326">
        <f>J128/1000000</f>
        <v>0.043125</v>
      </c>
      <c r="L128" s="325">
        <v>999959</v>
      </c>
      <c r="M128" s="325">
        <v>999960</v>
      </c>
      <c r="N128" s="325">
        <f>L128-M128</f>
        <v>-1</v>
      </c>
      <c r="O128" s="325">
        <f>$F128*N128</f>
        <v>187.5</v>
      </c>
      <c r="P128" s="326">
        <f>O128/1000000</f>
        <v>0.0001875</v>
      </c>
      <c r="Q128" s="467"/>
    </row>
    <row r="129" spans="1:17" ht="16.5">
      <c r="A129" s="308"/>
      <c r="B129" s="329" t="s">
        <v>34</v>
      </c>
      <c r="C129" s="319"/>
      <c r="D129" s="332"/>
      <c r="E129" s="311"/>
      <c r="F129" s="319"/>
      <c r="G129" s="324"/>
      <c r="H129" s="325"/>
      <c r="I129" s="325"/>
      <c r="J129" s="325"/>
      <c r="K129" s="326"/>
      <c r="L129" s="325"/>
      <c r="M129" s="325"/>
      <c r="N129" s="325"/>
      <c r="O129" s="325"/>
      <c r="P129" s="326"/>
      <c r="Q129" s="437"/>
    </row>
    <row r="130" spans="1:17" ht="16.5">
      <c r="A130" s="308">
        <v>6</v>
      </c>
      <c r="B130" s="328" t="s">
        <v>340</v>
      </c>
      <c r="C130" s="319">
        <v>5128439</v>
      </c>
      <c r="D130" s="331" t="s">
        <v>12</v>
      </c>
      <c r="E130" s="311" t="s">
        <v>326</v>
      </c>
      <c r="F130" s="319">
        <v>-800</v>
      </c>
      <c r="G130" s="324">
        <v>922313</v>
      </c>
      <c r="H130" s="325">
        <v>924598</v>
      </c>
      <c r="I130" s="325">
        <f>G130-H130</f>
        <v>-2285</v>
      </c>
      <c r="J130" s="325">
        <f>$F130*I130</f>
        <v>1828000</v>
      </c>
      <c r="K130" s="326">
        <f>J130/1000000</f>
        <v>1.828</v>
      </c>
      <c r="L130" s="325">
        <v>998143</v>
      </c>
      <c r="M130" s="325">
        <v>998176</v>
      </c>
      <c r="N130" s="325">
        <f>L130-M130</f>
        <v>-33</v>
      </c>
      <c r="O130" s="325">
        <f>$F130*N130</f>
        <v>26400</v>
      </c>
      <c r="P130" s="326">
        <f>O130/1000000</f>
        <v>0.0264</v>
      </c>
      <c r="Q130" s="437"/>
    </row>
    <row r="131" spans="1:17" ht="16.5">
      <c r="A131" s="308"/>
      <c r="B131" s="330" t="s">
        <v>363</v>
      </c>
      <c r="C131" s="319"/>
      <c r="D131" s="331"/>
      <c r="E131" s="311"/>
      <c r="F131" s="319"/>
      <c r="G131" s="324"/>
      <c r="H131" s="325"/>
      <c r="I131" s="325"/>
      <c r="J131" s="325"/>
      <c r="K131" s="326"/>
      <c r="L131" s="325"/>
      <c r="M131" s="325"/>
      <c r="N131" s="325"/>
      <c r="O131" s="325"/>
      <c r="P131" s="326"/>
      <c r="Q131" s="437"/>
    </row>
    <row r="132" spans="1:17" s="311" customFormat="1" ht="15">
      <c r="A132" s="332">
        <v>7</v>
      </c>
      <c r="B132" s="739" t="s">
        <v>368</v>
      </c>
      <c r="C132" s="348">
        <v>4864971</v>
      </c>
      <c r="D132" s="331" t="s">
        <v>12</v>
      </c>
      <c r="E132" s="311" t="s">
        <v>326</v>
      </c>
      <c r="F132" s="331">
        <v>800</v>
      </c>
      <c r="G132" s="324">
        <v>0</v>
      </c>
      <c r="H132" s="325">
        <v>0</v>
      </c>
      <c r="I132" s="332">
        <f>G132-H132</f>
        <v>0</v>
      </c>
      <c r="J132" s="332">
        <f>$F132*I132</f>
        <v>0</v>
      </c>
      <c r="K132" s="332">
        <f>J132/1000000</f>
        <v>0</v>
      </c>
      <c r="L132" s="324">
        <v>999495</v>
      </c>
      <c r="M132" s="325">
        <v>999495</v>
      </c>
      <c r="N132" s="332">
        <f>L132-M132</f>
        <v>0</v>
      </c>
      <c r="O132" s="332">
        <f>$F132*N132</f>
        <v>0</v>
      </c>
      <c r="P132" s="332">
        <f>O132/1000000</f>
        <v>0</v>
      </c>
      <c r="Q132" s="460"/>
    </row>
    <row r="133" spans="1:17" s="637" customFormat="1" ht="18" customHeight="1">
      <c r="A133" s="344"/>
      <c r="B133" s="733" t="s">
        <v>431</v>
      </c>
      <c r="C133" s="348"/>
      <c r="D133" s="331"/>
      <c r="E133" s="311"/>
      <c r="F133" s="331"/>
      <c r="G133" s="324"/>
      <c r="H133" s="325"/>
      <c r="I133" s="332"/>
      <c r="J133" s="332"/>
      <c r="K133" s="332"/>
      <c r="L133" s="324"/>
      <c r="M133" s="325"/>
      <c r="N133" s="332"/>
      <c r="O133" s="332"/>
      <c r="P133" s="332"/>
      <c r="Q133" s="460"/>
    </row>
    <row r="134" spans="1:17" s="637" customFormat="1" ht="15">
      <c r="A134" s="344">
        <v>8</v>
      </c>
      <c r="B134" s="739" t="s">
        <v>432</v>
      </c>
      <c r="C134" s="348">
        <v>4864952</v>
      </c>
      <c r="D134" s="331" t="s">
        <v>12</v>
      </c>
      <c r="E134" s="311" t="s">
        <v>326</v>
      </c>
      <c r="F134" s="331">
        <v>-625</v>
      </c>
      <c r="G134" s="324">
        <v>989719</v>
      </c>
      <c r="H134" s="325">
        <v>989686</v>
      </c>
      <c r="I134" s="332">
        <f>G134-H134</f>
        <v>33</v>
      </c>
      <c r="J134" s="332">
        <f>$F134*I134</f>
        <v>-20625</v>
      </c>
      <c r="K134" s="332">
        <f>J134/1000000</f>
        <v>-0.020625</v>
      </c>
      <c r="L134" s="324">
        <v>999990</v>
      </c>
      <c r="M134" s="325">
        <v>999990</v>
      </c>
      <c r="N134" s="332">
        <f>L134-M134</f>
        <v>0</v>
      </c>
      <c r="O134" s="332">
        <f>$F134*N134</f>
        <v>0</v>
      </c>
      <c r="P134" s="332">
        <f>O134/1000000</f>
        <v>0</v>
      </c>
      <c r="Q134" s="460"/>
    </row>
    <row r="135" spans="1:17" s="637" customFormat="1" ht="15">
      <c r="A135" s="344">
        <v>9</v>
      </c>
      <c r="B135" s="739" t="s">
        <v>432</v>
      </c>
      <c r="C135" s="348">
        <v>5129958</v>
      </c>
      <c r="D135" s="331" t="s">
        <v>12</v>
      </c>
      <c r="E135" s="311" t="s">
        <v>326</v>
      </c>
      <c r="F135" s="331">
        <v>-625</v>
      </c>
      <c r="G135" s="324">
        <v>990895</v>
      </c>
      <c r="H135" s="325">
        <v>990910</v>
      </c>
      <c r="I135" s="332">
        <f>G135-H135</f>
        <v>-15</v>
      </c>
      <c r="J135" s="332">
        <f>$F135*I135</f>
        <v>9375</v>
      </c>
      <c r="K135" s="332">
        <f>J135/1000000</f>
        <v>0.009375</v>
      </c>
      <c r="L135" s="324">
        <v>999844</v>
      </c>
      <c r="M135" s="325">
        <v>999844</v>
      </c>
      <c r="N135" s="332">
        <f>L135-M135</f>
        <v>0</v>
      </c>
      <c r="O135" s="332">
        <f>$F135*N135</f>
        <v>0</v>
      </c>
      <c r="P135" s="332">
        <f>O135/1000000</f>
        <v>0</v>
      </c>
      <c r="Q135" s="460"/>
    </row>
    <row r="136" spans="1:17" s="637" customFormat="1" ht="15.75">
      <c r="A136" s="344"/>
      <c r="B136" s="733" t="s">
        <v>434</v>
      </c>
      <c r="C136" s="348"/>
      <c r="D136" s="331"/>
      <c r="E136" s="311"/>
      <c r="F136" s="331"/>
      <c r="G136" s="324"/>
      <c r="H136" s="325"/>
      <c r="I136" s="332"/>
      <c r="J136" s="332"/>
      <c r="K136" s="332"/>
      <c r="L136" s="324"/>
      <c r="M136" s="325"/>
      <c r="N136" s="332"/>
      <c r="O136" s="332"/>
      <c r="P136" s="332"/>
      <c r="Q136" s="460"/>
    </row>
    <row r="137" spans="1:17" s="637" customFormat="1" ht="15">
      <c r="A137" s="344">
        <v>10</v>
      </c>
      <c r="B137" s="739" t="s">
        <v>435</v>
      </c>
      <c r="C137" s="348">
        <v>4865158</v>
      </c>
      <c r="D137" s="331" t="s">
        <v>12</v>
      </c>
      <c r="E137" s="311" t="s">
        <v>326</v>
      </c>
      <c r="F137" s="331">
        <v>-200</v>
      </c>
      <c r="G137" s="324">
        <v>997201</v>
      </c>
      <c r="H137" s="325">
        <v>997198</v>
      </c>
      <c r="I137" s="332">
        <f>G137-H137</f>
        <v>3</v>
      </c>
      <c r="J137" s="332">
        <f>$F137*I137</f>
        <v>-600</v>
      </c>
      <c r="K137" s="332">
        <f>J137/1000000</f>
        <v>-0.0006</v>
      </c>
      <c r="L137" s="324">
        <v>14450</v>
      </c>
      <c r="M137" s="325">
        <v>14150</v>
      </c>
      <c r="N137" s="332">
        <f>L137-M137</f>
        <v>300</v>
      </c>
      <c r="O137" s="332">
        <f>$F137*N137</f>
        <v>-60000</v>
      </c>
      <c r="P137" s="332">
        <f>O137/1000000</f>
        <v>-0.06</v>
      </c>
      <c r="Q137" s="460"/>
    </row>
    <row r="138" spans="1:17" s="637" customFormat="1" ht="15">
      <c r="A138" s="344">
        <v>11</v>
      </c>
      <c r="B138" s="739" t="s">
        <v>436</v>
      </c>
      <c r="C138" s="348">
        <v>4864816</v>
      </c>
      <c r="D138" s="331" t="s">
        <v>12</v>
      </c>
      <c r="E138" s="311" t="s">
        <v>326</v>
      </c>
      <c r="F138" s="331">
        <v>-187.5</v>
      </c>
      <c r="G138" s="324">
        <v>993987</v>
      </c>
      <c r="H138" s="325">
        <v>994040</v>
      </c>
      <c r="I138" s="332">
        <f>G138-H138</f>
        <v>-53</v>
      </c>
      <c r="J138" s="332">
        <f>$F138*I138</f>
        <v>9937.5</v>
      </c>
      <c r="K138" s="332">
        <f>J138/1000000</f>
        <v>0.0099375</v>
      </c>
      <c r="L138" s="324">
        <v>5511</v>
      </c>
      <c r="M138" s="325">
        <v>5495</v>
      </c>
      <c r="N138" s="332">
        <f>L138-M138</f>
        <v>16</v>
      </c>
      <c r="O138" s="332">
        <f>$F138*N138</f>
        <v>-3000</v>
      </c>
      <c r="P138" s="332">
        <f>O138/1000000</f>
        <v>-0.003</v>
      </c>
      <c r="Q138" s="460"/>
    </row>
    <row r="139" spans="1:17" s="637" customFormat="1" ht="15">
      <c r="A139" s="344">
        <v>12</v>
      </c>
      <c r="B139" s="739" t="s">
        <v>437</v>
      </c>
      <c r="C139" s="348">
        <v>4864808</v>
      </c>
      <c r="D139" s="331" t="s">
        <v>12</v>
      </c>
      <c r="E139" s="311" t="s">
        <v>326</v>
      </c>
      <c r="F139" s="331">
        <v>-187.5</v>
      </c>
      <c r="G139" s="324">
        <v>992767</v>
      </c>
      <c r="H139" s="325">
        <v>992833</v>
      </c>
      <c r="I139" s="332">
        <f>G139-H139</f>
        <v>-66</v>
      </c>
      <c r="J139" s="332">
        <f>$F139*I139</f>
        <v>12375</v>
      </c>
      <c r="K139" s="332">
        <f>J139/1000000</f>
        <v>0.012375</v>
      </c>
      <c r="L139" s="324">
        <v>4142</v>
      </c>
      <c r="M139" s="325">
        <v>4297</v>
      </c>
      <c r="N139" s="332">
        <f>L139-M139</f>
        <v>-155</v>
      </c>
      <c r="O139" s="332">
        <f>$F139*N139</f>
        <v>29062.5</v>
      </c>
      <c r="P139" s="332">
        <f>O139/1000000</f>
        <v>0.0290625</v>
      </c>
      <c r="Q139" s="460"/>
    </row>
    <row r="140" spans="1:17" s="637" customFormat="1" ht="15">
      <c r="A140" s="344">
        <v>13</v>
      </c>
      <c r="B140" s="739" t="s">
        <v>438</v>
      </c>
      <c r="C140" s="348">
        <v>4865005</v>
      </c>
      <c r="D140" s="331" t="s">
        <v>12</v>
      </c>
      <c r="E140" s="311" t="s">
        <v>326</v>
      </c>
      <c r="F140" s="331">
        <v>-250</v>
      </c>
      <c r="G140" s="324">
        <v>3057</v>
      </c>
      <c r="H140" s="325">
        <v>3053</v>
      </c>
      <c r="I140" s="332">
        <f>G140-H140</f>
        <v>4</v>
      </c>
      <c r="J140" s="332">
        <f>$F140*I140</f>
        <v>-1000</v>
      </c>
      <c r="K140" s="332">
        <f>J140/1000000</f>
        <v>-0.001</v>
      </c>
      <c r="L140" s="324">
        <v>7791</v>
      </c>
      <c r="M140" s="325">
        <v>7764</v>
      </c>
      <c r="N140" s="332">
        <f>L140-M140</f>
        <v>27</v>
      </c>
      <c r="O140" s="332">
        <f>$F140*N140</f>
        <v>-6750</v>
      </c>
      <c r="P140" s="332">
        <f>O140/1000000</f>
        <v>-0.00675</v>
      </c>
      <c r="Q140" s="460"/>
    </row>
    <row r="141" spans="1:17" s="736" customFormat="1" ht="15.75" thickBot="1">
      <c r="A141" s="673">
        <v>14</v>
      </c>
      <c r="B141" s="734" t="s">
        <v>439</v>
      </c>
      <c r="C141" s="735">
        <v>4864822</v>
      </c>
      <c r="D141" s="740" t="s">
        <v>12</v>
      </c>
      <c r="E141" s="736" t="s">
        <v>326</v>
      </c>
      <c r="F141" s="735">
        <v>-100</v>
      </c>
      <c r="G141" s="435">
        <v>995817</v>
      </c>
      <c r="H141" s="436">
        <v>995841</v>
      </c>
      <c r="I141" s="735">
        <f>G141-H141</f>
        <v>-24</v>
      </c>
      <c r="J141" s="735">
        <f>$F141*I141</f>
        <v>2400</v>
      </c>
      <c r="K141" s="735">
        <f>J141/1000000</f>
        <v>0.0024</v>
      </c>
      <c r="L141" s="435">
        <v>28346</v>
      </c>
      <c r="M141" s="436">
        <v>28358</v>
      </c>
      <c r="N141" s="735">
        <f>L141-M141</f>
        <v>-12</v>
      </c>
      <c r="O141" s="735">
        <f>$F141*N141</f>
        <v>1200</v>
      </c>
      <c r="P141" s="735">
        <f>O141/1000000</f>
        <v>0.0012</v>
      </c>
      <c r="Q141" s="741"/>
    </row>
    <row r="142" ht="15.75" thickTop="1">
      <c r="L142" s="325"/>
    </row>
    <row r="143" spans="2:16" ht="18">
      <c r="B143" s="301" t="s">
        <v>290</v>
      </c>
      <c r="K143" s="149">
        <f>SUM(K121:K142)</f>
        <v>1.7162878000000001</v>
      </c>
      <c r="P143" s="149">
        <f>SUM(P121:P142)</f>
        <v>-0.10569964</v>
      </c>
    </row>
    <row r="144" spans="11:16" ht="15.75">
      <c r="K144" s="84"/>
      <c r="P144" s="84"/>
    </row>
    <row r="145" spans="11:16" ht="15.75">
      <c r="K145" s="84"/>
      <c r="P145" s="84"/>
    </row>
    <row r="146" spans="11:16" ht="15.75">
      <c r="K146" s="84"/>
      <c r="P146" s="84"/>
    </row>
    <row r="147" spans="11:16" ht="15.75">
      <c r="K147" s="84"/>
      <c r="P147" s="84"/>
    </row>
    <row r="148" spans="11:16" ht="15.75">
      <c r="K148" s="84"/>
      <c r="P148" s="84"/>
    </row>
    <row r="149" ht="13.5" thickBot="1"/>
    <row r="150" spans="1:17" ht="31.5" customHeight="1">
      <c r="A150" s="135" t="s">
        <v>225</v>
      </c>
      <c r="B150" s="136"/>
      <c r="C150" s="136"/>
      <c r="D150" s="137"/>
      <c r="E150" s="138"/>
      <c r="F150" s="137"/>
      <c r="G150" s="137"/>
      <c r="H150" s="136"/>
      <c r="I150" s="139"/>
      <c r="J150" s="140"/>
      <c r="K150" s="141"/>
      <c r="L150" s="532"/>
      <c r="M150" s="532"/>
      <c r="N150" s="532"/>
      <c r="O150" s="532"/>
      <c r="P150" s="532"/>
      <c r="Q150" s="533"/>
    </row>
    <row r="151" spans="1:17" ht="28.5" customHeight="1">
      <c r="A151" s="142" t="s">
        <v>287</v>
      </c>
      <c r="B151" s="81"/>
      <c r="C151" s="81"/>
      <c r="D151" s="81"/>
      <c r="E151" s="82"/>
      <c r="F151" s="81"/>
      <c r="G151" s="81"/>
      <c r="H151" s="81"/>
      <c r="I151" s="83"/>
      <c r="J151" s="81"/>
      <c r="K151" s="134">
        <f>K110</f>
        <v>-36.47318226000001</v>
      </c>
      <c r="L151" s="470"/>
      <c r="M151" s="470"/>
      <c r="N151" s="470"/>
      <c r="O151" s="470"/>
      <c r="P151" s="134">
        <f>P110</f>
        <v>-1.7008329700000002</v>
      </c>
      <c r="Q151" s="534"/>
    </row>
    <row r="152" spans="1:17" ht="28.5" customHeight="1">
      <c r="A152" s="142" t="s">
        <v>288</v>
      </c>
      <c r="B152" s="81"/>
      <c r="C152" s="81"/>
      <c r="D152" s="81"/>
      <c r="E152" s="82"/>
      <c r="F152" s="81"/>
      <c r="G152" s="81"/>
      <c r="H152" s="81"/>
      <c r="I152" s="83"/>
      <c r="J152" s="81"/>
      <c r="K152" s="134">
        <f>K143</f>
        <v>1.7162878000000001</v>
      </c>
      <c r="L152" s="470"/>
      <c r="M152" s="470"/>
      <c r="N152" s="470"/>
      <c r="O152" s="470"/>
      <c r="P152" s="134">
        <f>P143</f>
        <v>-0.10569964</v>
      </c>
      <c r="Q152" s="534"/>
    </row>
    <row r="153" spans="1:17" ht="28.5" customHeight="1">
      <c r="A153" s="142" t="s">
        <v>226</v>
      </c>
      <c r="B153" s="81"/>
      <c r="C153" s="81"/>
      <c r="D153" s="81"/>
      <c r="E153" s="82"/>
      <c r="F153" s="81"/>
      <c r="G153" s="81"/>
      <c r="H153" s="81"/>
      <c r="I153" s="83"/>
      <c r="J153" s="81"/>
      <c r="K153" s="134">
        <f>'ROHTAK ROAD'!K43</f>
        <v>0.03813750000000003</v>
      </c>
      <c r="L153" s="470"/>
      <c r="M153" s="470"/>
      <c r="N153" s="470"/>
      <c r="O153" s="470"/>
      <c r="P153" s="134">
        <f>'ROHTAK ROAD'!P43</f>
        <v>-0.0031625000000000004</v>
      </c>
      <c r="Q153" s="534"/>
    </row>
    <row r="154" spans="1:17" ht="27.75" customHeight="1" thickBot="1">
      <c r="A154" s="144" t="s">
        <v>227</v>
      </c>
      <c r="B154" s="143"/>
      <c r="C154" s="143"/>
      <c r="D154" s="143"/>
      <c r="E154" s="143"/>
      <c r="F154" s="143"/>
      <c r="G154" s="143"/>
      <c r="H154" s="143"/>
      <c r="I154" s="143"/>
      <c r="J154" s="143"/>
      <c r="K154" s="400">
        <f>SUM(K151:K153)</f>
        <v>-34.71875696000001</v>
      </c>
      <c r="L154" s="535"/>
      <c r="M154" s="535"/>
      <c r="N154" s="535"/>
      <c r="O154" s="535"/>
      <c r="P154" s="400">
        <f>SUM(P151:P153)</f>
        <v>-1.8096951100000003</v>
      </c>
      <c r="Q154" s="536"/>
    </row>
    <row r="158" ht="13.5" thickBot="1">
      <c r="A158" s="234"/>
    </row>
    <row r="159" spans="1:17" ht="12.75">
      <c r="A159" s="537"/>
      <c r="B159" s="538"/>
      <c r="C159" s="538"/>
      <c r="D159" s="538"/>
      <c r="E159" s="538"/>
      <c r="F159" s="538"/>
      <c r="G159" s="538"/>
      <c r="H159" s="532"/>
      <c r="I159" s="532"/>
      <c r="J159" s="532"/>
      <c r="K159" s="532"/>
      <c r="L159" s="532"/>
      <c r="M159" s="532"/>
      <c r="N159" s="532"/>
      <c r="O159" s="532"/>
      <c r="P159" s="532"/>
      <c r="Q159" s="533"/>
    </row>
    <row r="160" spans="1:17" ht="23.25">
      <c r="A160" s="539" t="s">
        <v>307</v>
      </c>
      <c r="B160" s="540"/>
      <c r="C160" s="540"/>
      <c r="D160" s="540"/>
      <c r="E160" s="540"/>
      <c r="F160" s="540"/>
      <c r="G160" s="540"/>
      <c r="H160" s="470"/>
      <c r="I160" s="470"/>
      <c r="J160" s="470"/>
      <c r="K160" s="470"/>
      <c r="L160" s="470"/>
      <c r="M160" s="470"/>
      <c r="N160" s="470"/>
      <c r="O160" s="470"/>
      <c r="P160" s="470"/>
      <c r="Q160" s="534"/>
    </row>
    <row r="161" spans="1:17" ht="12.75">
      <c r="A161" s="541"/>
      <c r="B161" s="540"/>
      <c r="C161" s="540"/>
      <c r="D161" s="540"/>
      <c r="E161" s="540"/>
      <c r="F161" s="540"/>
      <c r="G161" s="540"/>
      <c r="H161" s="470"/>
      <c r="I161" s="470"/>
      <c r="J161" s="470"/>
      <c r="K161" s="470"/>
      <c r="L161" s="470"/>
      <c r="M161" s="470"/>
      <c r="N161" s="470"/>
      <c r="O161" s="470"/>
      <c r="P161" s="470"/>
      <c r="Q161" s="534"/>
    </row>
    <row r="162" spans="1:17" ht="15.75">
      <c r="A162" s="542"/>
      <c r="B162" s="543"/>
      <c r="C162" s="543"/>
      <c r="D162" s="543"/>
      <c r="E162" s="543"/>
      <c r="F162" s="543"/>
      <c r="G162" s="543"/>
      <c r="H162" s="470"/>
      <c r="I162" s="470"/>
      <c r="J162" s="470"/>
      <c r="K162" s="544" t="s">
        <v>319</v>
      </c>
      <c r="L162" s="470"/>
      <c r="M162" s="470"/>
      <c r="N162" s="470"/>
      <c r="O162" s="470"/>
      <c r="P162" s="544" t="s">
        <v>320</v>
      </c>
      <c r="Q162" s="534"/>
    </row>
    <row r="163" spans="1:17" ht="12.75">
      <c r="A163" s="545"/>
      <c r="B163" s="93"/>
      <c r="C163" s="93"/>
      <c r="D163" s="93"/>
      <c r="E163" s="93"/>
      <c r="F163" s="93"/>
      <c r="G163" s="93"/>
      <c r="H163" s="470"/>
      <c r="I163" s="470"/>
      <c r="J163" s="470"/>
      <c r="K163" s="470"/>
      <c r="L163" s="470"/>
      <c r="M163" s="470"/>
      <c r="N163" s="470"/>
      <c r="O163" s="470"/>
      <c r="P163" s="470"/>
      <c r="Q163" s="534"/>
    </row>
    <row r="164" spans="1:17" ht="12.75">
      <c r="A164" s="545"/>
      <c r="B164" s="93"/>
      <c r="C164" s="93"/>
      <c r="D164" s="93"/>
      <c r="E164" s="93"/>
      <c r="F164" s="93"/>
      <c r="G164" s="93"/>
      <c r="H164" s="470"/>
      <c r="I164" s="470"/>
      <c r="J164" s="470"/>
      <c r="K164" s="470"/>
      <c r="L164" s="470"/>
      <c r="M164" s="470"/>
      <c r="N164" s="470"/>
      <c r="O164" s="470"/>
      <c r="P164" s="470"/>
      <c r="Q164" s="534"/>
    </row>
    <row r="165" spans="1:17" ht="24.75" customHeight="1">
      <c r="A165" s="546" t="s">
        <v>310</v>
      </c>
      <c r="B165" s="547"/>
      <c r="C165" s="547"/>
      <c r="D165" s="548"/>
      <c r="E165" s="548"/>
      <c r="F165" s="549"/>
      <c r="G165" s="548"/>
      <c r="H165" s="470"/>
      <c r="I165" s="470"/>
      <c r="J165" s="470"/>
      <c r="K165" s="550">
        <f>K154</f>
        <v>-34.71875696000001</v>
      </c>
      <c r="L165" s="548" t="s">
        <v>308</v>
      </c>
      <c r="M165" s="470"/>
      <c r="N165" s="470"/>
      <c r="O165" s="470"/>
      <c r="P165" s="550">
        <f>P154</f>
        <v>-1.8096951100000003</v>
      </c>
      <c r="Q165" s="551" t="s">
        <v>308</v>
      </c>
    </row>
    <row r="166" spans="1:17" ht="15">
      <c r="A166" s="552"/>
      <c r="B166" s="553"/>
      <c r="C166" s="553"/>
      <c r="D166" s="540"/>
      <c r="E166" s="540"/>
      <c r="F166" s="554"/>
      <c r="G166" s="540"/>
      <c r="H166" s="470"/>
      <c r="I166" s="470"/>
      <c r="J166" s="470"/>
      <c r="K166" s="530"/>
      <c r="L166" s="540"/>
      <c r="M166" s="470"/>
      <c r="N166" s="470"/>
      <c r="O166" s="470"/>
      <c r="P166" s="530"/>
      <c r="Q166" s="555"/>
    </row>
    <row r="167" spans="1:17" ht="22.5" customHeight="1">
      <c r="A167" s="556" t="s">
        <v>309</v>
      </c>
      <c r="B167" s="44"/>
      <c r="C167" s="44"/>
      <c r="D167" s="540"/>
      <c r="E167" s="540"/>
      <c r="F167" s="557"/>
      <c r="G167" s="548"/>
      <c r="H167" s="470"/>
      <c r="I167" s="470"/>
      <c r="J167" s="470"/>
      <c r="K167" s="550">
        <f>'STEPPED UP GENCO'!K40</f>
        <v>-6.5803041602</v>
      </c>
      <c r="L167" s="548" t="s">
        <v>308</v>
      </c>
      <c r="M167" s="470"/>
      <c r="N167" s="470"/>
      <c r="O167" s="470"/>
      <c r="P167" s="550">
        <f>'STEPPED UP GENCO'!P40</f>
        <v>-0.05283618499999999</v>
      </c>
      <c r="Q167" s="551" t="s">
        <v>308</v>
      </c>
    </row>
    <row r="168" spans="1:17" ht="12.75">
      <c r="A168" s="558"/>
      <c r="B168" s="470"/>
      <c r="C168" s="470"/>
      <c r="D168" s="470"/>
      <c r="E168" s="470"/>
      <c r="F168" s="470"/>
      <c r="G168" s="470"/>
      <c r="H168" s="470"/>
      <c r="I168" s="470"/>
      <c r="J168" s="470"/>
      <c r="K168" s="470"/>
      <c r="L168" s="470"/>
      <c r="M168" s="470"/>
      <c r="N168" s="470"/>
      <c r="O168" s="470"/>
      <c r="P168" s="470"/>
      <c r="Q168" s="534"/>
    </row>
    <row r="169" spans="1:17" ht="2.25" customHeight="1">
      <c r="A169" s="558"/>
      <c r="B169" s="470"/>
      <c r="C169" s="470"/>
      <c r="D169" s="470"/>
      <c r="E169" s="470"/>
      <c r="F169" s="470"/>
      <c r="G169" s="470"/>
      <c r="H169" s="470"/>
      <c r="I169" s="470"/>
      <c r="J169" s="470"/>
      <c r="K169" s="470"/>
      <c r="L169" s="470"/>
      <c r="M169" s="470"/>
      <c r="N169" s="470"/>
      <c r="O169" s="470"/>
      <c r="P169" s="470"/>
      <c r="Q169" s="534"/>
    </row>
    <row r="170" spans="1:17" ht="7.5" customHeight="1">
      <c r="A170" s="558"/>
      <c r="B170" s="470"/>
      <c r="C170" s="470"/>
      <c r="D170" s="470"/>
      <c r="E170" s="470"/>
      <c r="F170" s="470"/>
      <c r="G170" s="470"/>
      <c r="H170" s="470"/>
      <c r="I170" s="470"/>
      <c r="J170" s="470"/>
      <c r="K170" s="470"/>
      <c r="L170" s="470"/>
      <c r="M170" s="470"/>
      <c r="N170" s="470"/>
      <c r="O170" s="470"/>
      <c r="P170" s="470"/>
      <c r="Q170" s="534"/>
    </row>
    <row r="171" spans="1:17" ht="21" thickBot="1">
      <c r="A171" s="559"/>
      <c r="B171" s="535"/>
      <c r="C171" s="535"/>
      <c r="D171" s="535"/>
      <c r="E171" s="535"/>
      <c r="F171" s="535"/>
      <c r="G171" s="535"/>
      <c r="H171" s="560"/>
      <c r="I171" s="560"/>
      <c r="J171" s="561" t="s">
        <v>311</v>
      </c>
      <c r="K171" s="562">
        <f>SUM(K165:K170)</f>
        <v>-41.29906112020001</v>
      </c>
      <c r="L171" s="560" t="s">
        <v>308</v>
      </c>
      <c r="M171" s="563"/>
      <c r="N171" s="535"/>
      <c r="O171" s="535"/>
      <c r="P171" s="562">
        <f>SUM(P165:P170)</f>
        <v>-1.8625312950000004</v>
      </c>
      <c r="Q171" s="564" t="s">
        <v>308</v>
      </c>
    </row>
  </sheetData>
  <sheetProtection/>
  <printOptions horizontalCentered="1"/>
  <pageMargins left="0.39" right="0.25" top="0.36" bottom="0" header="0.38" footer="0.5"/>
  <pageSetup horizontalDpi="600" verticalDpi="600" orientation="landscape" scale="59" r:id="rId1"/>
  <rowBreaks count="2" manualBreakCount="2">
    <brk id="67" max="16" man="1"/>
    <brk id="115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Q24"/>
  <sheetViews>
    <sheetView zoomScale="85" zoomScaleNormal="85" zoomScalePageLayoutView="0" workbookViewId="0" topLeftCell="A1">
      <selection activeCell="G17" sqref="G17"/>
    </sheetView>
  </sheetViews>
  <sheetFormatPr defaultColWidth="9.140625" defaultRowHeight="12.75"/>
  <cols>
    <col min="1" max="1" width="6.8515625" style="433" customWidth="1"/>
    <col min="2" max="2" width="12.00390625" style="433" customWidth="1"/>
    <col min="3" max="3" width="9.8515625" style="433" bestFit="1" customWidth="1"/>
    <col min="4" max="5" width="9.140625" style="433" customWidth="1"/>
    <col min="6" max="6" width="9.28125" style="433" bestFit="1" customWidth="1"/>
    <col min="7" max="7" width="13.00390625" style="433" customWidth="1"/>
    <col min="8" max="8" width="12.140625" style="433" customWidth="1"/>
    <col min="9" max="9" width="9.28125" style="433" bestFit="1" customWidth="1"/>
    <col min="10" max="10" width="10.57421875" style="433" bestFit="1" customWidth="1"/>
    <col min="11" max="11" width="10.00390625" style="433" customWidth="1"/>
    <col min="12" max="13" width="11.8515625" style="433" customWidth="1"/>
    <col min="14" max="14" width="9.28125" style="433" bestFit="1" customWidth="1"/>
    <col min="15" max="15" width="10.57421875" style="433" bestFit="1" customWidth="1"/>
    <col min="16" max="16" width="12.7109375" style="433" customWidth="1"/>
    <col min="17" max="17" width="12.28125" style="433" customWidth="1"/>
    <col min="18" max="16384" width="9.140625" style="433" customWidth="1"/>
  </cols>
  <sheetData>
    <row r="1" spans="1:16" ht="24" thickBot="1">
      <c r="A1" s="3"/>
      <c r="G1" s="470"/>
      <c r="H1" s="470"/>
      <c r="I1" s="45" t="s">
        <v>375</v>
      </c>
      <c r="J1" s="470"/>
      <c r="K1" s="470"/>
      <c r="L1" s="470"/>
      <c r="M1" s="470"/>
      <c r="N1" s="45" t="s">
        <v>376</v>
      </c>
      <c r="O1" s="470"/>
      <c r="P1" s="470"/>
    </row>
    <row r="2" spans="1:17" ht="39.75" thickBot="1" thickTop="1">
      <c r="A2" s="491" t="s">
        <v>8</v>
      </c>
      <c r="B2" s="492" t="s">
        <v>9</v>
      </c>
      <c r="C2" s="493" t="s">
        <v>1</v>
      </c>
      <c r="D2" s="493" t="s">
        <v>2</v>
      </c>
      <c r="E2" s="493" t="s">
        <v>3</v>
      </c>
      <c r="F2" s="493" t="s">
        <v>10</v>
      </c>
      <c r="G2" s="491" t="str">
        <f>NDPL!G5</f>
        <v>FINAL READING 30/04/2020</v>
      </c>
      <c r="H2" s="493" t="str">
        <f>NDPL!H5</f>
        <v>INTIAL READING 01/04/2020</v>
      </c>
      <c r="I2" s="493" t="s">
        <v>4</v>
      </c>
      <c r="J2" s="493" t="s">
        <v>5</v>
      </c>
      <c r="K2" s="493" t="s">
        <v>6</v>
      </c>
      <c r="L2" s="491" t="str">
        <f>NDPL!G5</f>
        <v>FINAL READING 30/04/2020</v>
      </c>
      <c r="M2" s="493" t="str">
        <f>NDPL!H5</f>
        <v>INTIAL READING 01/04/2020</v>
      </c>
      <c r="N2" s="493" t="s">
        <v>4</v>
      </c>
      <c r="O2" s="493" t="s">
        <v>5</v>
      </c>
      <c r="P2" s="515" t="s">
        <v>6</v>
      </c>
      <c r="Q2" s="660"/>
    </row>
    <row r="3" ht="14.25" thickBot="1" thickTop="1"/>
    <row r="4" spans="1:17" ht="13.5" thickTop="1">
      <c r="A4" s="446"/>
      <c r="B4" s="247" t="s">
        <v>321</v>
      </c>
      <c r="C4" s="445"/>
      <c r="D4" s="445"/>
      <c r="E4" s="445"/>
      <c r="F4" s="572"/>
      <c r="G4" s="446"/>
      <c r="H4" s="445"/>
      <c r="I4" s="445"/>
      <c r="J4" s="445"/>
      <c r="K4" s="572"/>
      <c r="L4" s="446"/>
      <c r="M4" s="445"/>
      <c r="N4" s="445"/>
      <c r="O4" s="445"/>
      <c r="P4" s="572"/>
      <c r="Q4" s="521"/>
    </row>
    <row r="5" spans="1:17" ht="12.75">
      <c r="A5" s="661"/>
      <c r="B5" s="123" t="s">
        <v>325</v>
      </c>
      <c r="C5" s="124" t="s">
        <v>260</v>
      </c>
      <c r="D5" s="470"/>
      <c r="E5" s="470"/>
      <c r="F5" s="654"/>
      <c r="G5" s="661"/>
      <c r="H5" s="470"/>
      <c r="I5" s="470"/>
      <c r="J5" s="470"/>
      <c r="K5" s="654"/>
      <c r="L5" s="661"/>
      <c r="M5" s="470"/>
      <c r="N5" s="470"/>
      <c r="O5" s="470"/>
      <c r="P5" s="654"/>
      <c r="Q5" s="437"/>
    </row>
    <row r="6" spans="1:17" ht="15">
      <c r="A6" s="469">
        <v>1</v>
      </c>
      <c r="B6" s="470" t="s">
        <v>322</v>
      </c>
      <c r="C6" s="471">
        <v>5100238</v>
      </c>
      <c r="D6" s="121" t="s">
        <v>12</v>
      </c>
      <c r="E6" s="121" t="s">
        <v>262</v>
      </c>
      <c r="F6" s="472">
        <v>750</v>
      </c>
      <c r="G6" s="324" t="e">
        <v>#N/A</v>
      </c>
      <c r="H6" s="266">
        <v>81377</v>
      </c>
      <c r="I6" s="380" t="e">
        <f>G6-H6</f>
        <v>#N/A</v>
      </c>
      <c r="J6" s="380" t="e">
        <f>$F6*I6</f>
        <v>#N/A</v>
      </c>
      <c r="K6" s="456" t="e">
        <f>J6/1000000</f>
        <v>#N/A</v>
      </c>
      <c r="L6" s="324" t="e">
        <v>#N/A</v>
      </c>
      <c r="M6" s="266">
        <v>999899</v>
      </c>
      <c r="N6" s="380" t="e">
        <f>L6-M6</f>
        <v>#N/A</v>
      </c>
      <c r="O6" s="380" t="e">
        <f>$F6*N6</f>
        <v>#N/A</v>
      </c>
      <c r="P6" s="456" t="e">
        <f>O6/1000000</f>
        <v>#N/A</v>
      </c>
      <c r="Q6" s="449"/>
    </row>
    <row r="7" spans="1:17" s="726" customFormat="1" ht="15">
      <c r="A7" s="716">
        <v>2</v>
      </c>
      <c r="B7" s="717" t="s">
        <v>323</v>
      </c>
      <c r="C7" s="718">
        <v>5295188</v>
      </c>
      <c r="D7" s="719" t="s">
        <v>12</v>
      </c>
      <c r="E7" s="719" t="s">
        <v>262</v>
      </c>
      <c r="F7" s="720">
        <v>1500</v>
      </c>
      <c r="G7" s="721" t="e">
        <v>#N/A</v>
      </c>
      <c r="H7" s="722" t="e">
        <v>#N/A</v>
      </c>
      <c r="I7" s="723" t="e">
        <f>G7-H7</f>
        <v>#N/A</v>
      </c>
      <c r="J7" s="723" t="e">
        <f>$F7*I7</f>
        <v>#N/A</v>
      </c>
      <c r="K7" s="724" t="e">
        <f>J7/1000000</f>
        <v>#N/A</v>
      </c>
      <c r="L7" s="721" t="e">
        <v>#N/A</v>
      </c>
      <c r="M7" s="722" t="e">
        <v>#N/A</v>
      </c>
      <c r="N7" s="723" t="e">
        <f>L7-M7</f>
        <v>#N/A</v>
      </c>
      <c r="O7" s="723" t="e">
        <f>$F7*N7</f>
        <v>#N/A</v>
      </c>
      <c r="P7" s="724" t="e">
        <f>O7/1000000</f>
        <v>#N/A</v>
      </c>
      <c r="Q7" s="725"/>
    </row>
    <row r="8" spans="1:17" s="509" customFormat="1" ht="15">
      <c r="A8" s="500">
        <v>3</v>
      </c>
      <c r="B8" s="501" t="s">
        <v>324</v>
      </c>
      <c r="C8" s="502">
        <v>4864840</v>
      </c>
      <c r="D8" s="503" t="s">
        <v>12</v>
      </c>
      <c r="E8" s="503" t="s">
        <v>262</v>
      </c>
      <c r="F8" s="504">
        <v>750</v>
      </c>
      <c r="G8" s="505">
        <v>804440</v>
      </c>
      <c r="H8" s="325">
        <v>807080</v>
      </c>
      <c r="I8" s="506">
        <f>G8-H8</f>
        <v>-2640</v>
      </c>
      <c r="J8" s="506">
        <f>$F8*I8</f>
        <v>-1980000</v>
      </c>
      <c r="K8" s="507">
        <f>J8/1000000</f>
        <v>-1.98</v>
      </c>
      <c r="L8" s="505">
        <v>998653</v>
      </c>
      <c r="M8" s="325">
        <v>998653</v>
      </c>
      <c r="N8" s="506">
        <f>L8-M8</f>
        <v>0</v>
      </c>
      <c r="O8" s="506">
        <f>$F8*N8</f>
        <v>0</v>
      </c>
      <c r="P8" s="507">
        <f>O8/1000000</f>
        <v>0</v>
      </c>
      <c r="Q8" s="508"/>
    </row>
    <row r="9" spans="1:17" ht="12.75">
      <c r="A9" s="469"/>
      <c r="B9" s="470"/>
      <c r="C9" s="471"/>
      <c r="D9" s="470"/>
      <c r="E9" s="470"/>
      <c r="F9" s="472"/>
      <c r="G9" s="469"/>
      <c r="H9" s="471"/>
      <c r="I9" s="470"/>
      <c r="J9" s="470"/>
      <c r="K9" s="654"/>
      <c r="L9" s="469"/>
      <c r="M9" s="471"/>
      <c r="N9" s="470"/>
      <c r="O9" s="470"/>
      <c r="P9" s="654"/>
      <c r="Q9" s="437"/>
    </row>
    <row r="10" spans="1:17" ht="12.75">
      <c r="A10" s="661"/>
      <c r="B10" s="470"/>
      <c r="C10" s="470"/>
      <c r="D10" s="470"/>
      <c r="E10" s="470"/>
      <c r="F10" s="654"/>
      <c r="G10" s="469"/>
      <c r="H10" s="471"/>
      <c r="I10" s="470"/>
      <c r="J10" s="470"/>
      <c r="K10" s="654"/>
      <c r="L10" s="469"/>
      <c r="M10" s="471"/>
      <c r="N10" s="470"/>
      <c r="O10" s="470"/>
      <c r="P10" s="654"/>
      <c r="Q10" s="437"/>
    </row>
    <row r="11" spans="1:17" ht="12.75">
      <c r="A11" s="661"/>
      <c r="B11" s="470"/>
      <c r="C11" s="470"/>
      <c r="D11" s="470"/>
      <c r="E11" s="470"/>
      <c r="F11" s="654"/>
      <c r="G11" s="469"/>
      <c r="H11" s="471"/>
      <c r="I11" s="470"/>
      <c r="J11" s="470"/>
      <c r="K11" s="654"/>
      <c r="L11" s="469"/>
      <c r="M11" s="471"/>
      <c r="N11" s="470"/>
      <c r="O11" s="470"/>
      <c r="P11" s="654"/>
      <c r="Q11" s="437"/>
    </row>
    <row r="12" spans="1:17" ht="12.75">
      <c r="A12" s="661"/>
      <c r="B12" s="470"/>
      <c r="C12" s="470"/>
      <c r="D12" s="470"/>
      <c r="E12" s="470"/>
      <c r="F12" s="654"/>
      <c r="G12" s="469"/>
      <c r="H12" s="471"/>
      <c r="I12" s="124" t="s">
        <v>298</v>
      </c>
      <c r="J12" s="470"/>
      <c r="K12" s="517" t="e">
        <f>SUM(K6:K8)</f>
        <v>#N/A</v>
      </c>
      <c r="L12" s="469"/>
      <c r="M12" s="471"/>
      <c r="N12" s="124" t="s">
        <v>298</v>
      </c>
      <c r="O12" s="470"/>
      <c r="P12" s="517" t="e">
        <f>SUM(P6:P8)</f>
        <v>#N/A</v>
      </c>
      <c r="Q12" s="437"/>
    </row>
    <row r="13" spans="1:17" ht="12.75">
      <c r="A13" s="661"/>
      <c r="B13" s="470"/>
      <c r="C13" s="470"/>
      <c r="D13" s="470"/>
      <c r="E13" s="470"/>
      <c r="F13" s="654"/>
      <c r="G13" s="469"/>
      <c r="H13" s="471"/>
      <c r="I13" s="295"/>
      <c r="J13" s="470"/>
      <c r="K13" s="187"/>
      <c r="L13" s="469"/>
      <c r="M13" s="471"/>
      <c r="N13" s="295"/>
      <c r="O13" s="470"/>
      <c r="P13" s="187"/>
      <c r="Q13" s="437"/>
    </row>
    <row r="14" spans="1:17" ht="12.75">
      <c r="A14" s="661"/>
      <c r="B14" s="470"/>
      <c r="C14" s="470"/>
      <c r="D14" s="470"/>
      <c r="E14" s="470"/>
      <c r="F14" s="654"/>
      <c r="G14" s="469"/>
      <c r="H14" s="471"/>
      <c r="I14" s="470"/>
      <c r="J14" s="470"/>
      <c r="K14" s="654"/>
      <c r="L14" s="469"/>
      <c r="M14" s="471"/>
      <c r="N14" s="470"/>
      <c r="O14" s="470"/>
      <c r="P14" s="654"/>
      <c r="Q14" s="437"/>
    </row>
    <row r="15" spans="1:17" ht="12.75">
      <c r="A15" s="661"/>
      <c r="B15" s="117" t="s">
        <v>145</v>
      </c>
      <c r="C15" s="470"/>
      <c r="D15" s="470"/>
      <c r="E15" s="470"/>
      <c r="F15" s="654"/>
      <c r="G15" s="469"/>
      <c r="H15" s="471"/>
      <c r="I15" s="470"/>
      <c r="J15" s="470"/>
      <c r="K15" s="654"/>
      <c r="L15" s="469"/>
      <c r="M15" s="471"/>
      <c r="N15" s="470"/>
      <c r="O15" s="470"/>
      <c r="P15" s="654"/>
      <c r="Q15" s="437"/>
    </row>
    <row r="16" spans="1:17" ht="12.75">
      <c r="A16" s="662"/>
      <c r="B16" s="117" t="s">
        <v>259</v>
      </c>
      <c r="C16" s="108" t="s">
        <v>260</v>
      </c>
      <c r="D16" s="108"/>
      <c r="E16" s="109"/>
      <c r="F16" s="110"/>
      <c r="G16" s="111"/>
      <c r="H16" s="471"/>
      <c r="I16" s="470"/>
      <c r="J16" s="470"/>
      <c r="K16" s="654"/>
      <c r="L16" s="469"/>
      <c r="M16" s="471"/>
      <c r="N16" s="470"/>
      <c r="O16" s="470"/>
      <c r="P16" s="654"/>
      <c r="Q16" s="437"/>
    </row>
    <row r="17" spans="1:17" ht="15">
      <c r="A17" s="111">
        <v>1</v>
      </c>
      <c r="B17" s="112" t="s">
        <v>261</v>
      </c>
      <c r="C17" s="113">
        <v>5100232</v>
      </c>
      <c r="D17" s="114" t="s">
        <v>12</v>
      </c>
      <c r="E17" s="114" t="s">
        <v>262</v>
      </c>
      <c r="F17" s="115">
        <v>5000</v>
      </c>
      <c r="G17" s="324">
        <v>1246</v>
      </c>
      <c r="H17" s="266">
        <v>1411</v>
      </c>
      <c r="I17" s="380">
        <f>G17-H17</f>
        <v>-165</v>
      </c>
      <c r="J17" s="380">
        <f>$F17*I17</f>
        <v>-825000</v>
      </c>
      <c r="K17" s="456">
        <f>J17/1000000</f>
        <v>-0.825</v>
      </c>
      <c r="L17" s="324">
        <v>13231</v>
      </c>
      <c r="M17" s="266">
        <v>13230</v>
      </c>
      <c r="N17" s="380">
        <f>L17-M17</f>
        <v>1</v>
      </c>
      <c r="O17" s="380">
        <f>$F17*N17</f>
        <v>5000</v>
      </c>
      <c r="P17" s="456">
        <f>O17/1000000</f>
        <v>0.005</v>
      </c>
      <c r="Q17" s="437"/>
    </row>
    <row r="18" spans="1:17" ht="15">
      <c r="A18" s="111">
        <v>2</v>
      </c>
      <c r="B18" s="120" t="s">
        <v>263</v>
      </c>
      <c r="C18" s="113">
        <v>4864938</v>
      </c>
      <c r="D18" s="114" t="s">
        <v>12</v>
      </c>
      <c r="E18" s="114" t="s">
        <v>262</v>
      </c>
      <c r="F18" s="115">
        <v>1000</v>
      </c>
      <c r="G18" s="324">
        <v>999964</v>
      </c>
      <c r="H18" s="325">
        <v>999964</v>
      </c>
      <c r="I18" s="380">
        <f>G18-H18</f>
        <v>0</v>
      </c>
      <c r="J18" s="380">
        <f>$F18*I18</f>
        <v>0</v>
      </c>
      <c r="K18" s="456">
        <f>J18/1000000</f>
        <v>0</v>
      </c>
      <c r="L18" s="324">
        <v>863601</v>
      </c>
      <c r="M18" s="325">
        <v>863409</v>
      </c>
      <c r="N18" s="380">
        <f>L18-M18</f>
        <v>192</v>
      </c>
      <c r="O18" s="380">
        <f>$F18*N18</f>
        <v>192000</v>
      </c>
      <c r="P18" s="456">
        <f>O18/1000000</f>
        <v>0.192</v>
      </c>
      <c r="Q18" s="449"/>
    </row>
    <row r="19" spans="1:17" ht="15">
      <c r="A19" s="111">
        <v>3</v>
      </c>
      <c r="B19" s="112" t="s">
        <v>264</v>
      </c>
      <c r="C19" s="113">
        <v>4864947</v>
      </c>
      <c r="D19" s="114" t="s">
        <v>12</v>
      </c>
      <c r="E19" s="114" t="s">
        <v>262</v>
      </c>
      <c r="F19" s="115">
        <v>1000</v>
      </c>
      <c r="G19" s="324">
        <v>981986</v>
      </c>
      <c r="H19" s="325">
        <v>981242</v>
      </c>
      <c r="I19" s="380">
        <f>G19-H19</f>
        <v>744</v>
      </c>
      <c r="J19" s="380">
        <f>$F19*I19</f>
        <v>744000</v>
      </c>
      <c r="K19" s="456">
        <f>J19/1000000</f>
        <v>0.744</v>
      </c>
      <c r="L19" s="324">
        <v>2628</v>
      </c>
      <c r="M19" s="325">
        <v>1995</v>
      </c>
      <c r="N19" s="380">
        <f>L19-M19</f>
        <v>633</v>
      </c>
      <c r="O19" s="380">
        <f>$F19*N19</f>
        <v>633000</v>
      </c>
      <c r="P19" s="456">
        <f>O19/1000000</f>
        <v>0.633</v>
      </c>
      <c r="Q19" s="665"/>
    </row>
    <row r="20" spans="1:17" ht="12.75">
      <c r="A20" s="111"/>
      <c r="B20" s="112"/>
      <c r="C20" s="113"/>
      <c r="D20" s="114"/>
      <c r="E20" s="114"/>
      <c r="F20" s="116"/>
      <c r="G20" s="125"/>
      <c r="H20" s="470"/>
      <c r="I20" s="380"/>
      <c r="J20" s="380"/>
      <c r="K20" s="456"/>
      <c r="L20" s="592"/>
      <c r="M20" s="591"/>
      <c r="N20" s="380"/>
      <c r="O20" s="380"/>
      <c r="P20" s="456"/>
      <c r="Q20" s="437"/>
    </row>
    <row r="21" spans="1:17" ht="12.75">
      <c r="A21" s="661"/>
      <c r="B21" s="470"/>
      <c r="C21" s="470"/>
      <c r="D21" s="470"/>
      <c r="E21" s="470"/>
      <c r="F21" s="654"/>
      <c r="G21" s="661"/>
      <c r="H21" s="470"/>
      <c r="I21" s="470"/>
      <c r="J21" s="470"/>
      <c r="K21" s="654"/>
      <c r="L21" s="661"/>
      <c r="M21" s="470"/>
      <c r="N21" s="470"/>
      <c r="O21" s="470"/>
      <c r="P21" s="654"/>
      <c r="Q21" s="437"/>
    </row>
    <row r="22" spans="1:17" ht="12.75">
      <c r="A22" s="661"/>
      <c r="B22" s="470"/>
      <c r="C22" s="470"/>
      <c r="D22" s="470"/>
      <c r="E22" s="470"/>
      <c r="F22" s="654"/>
      <c r="G22" s="661"/>
      <c r="H22" s="470"/>
      <c r="I22" s="470"/>
      <c r="J22" s="470"/>
      <c r="K22" s="654"/>
      <c r="L22" s="661"/>
      <c r="M22" s="470"/>
      <c r="N22" s="470"/>
      <c r="O22" s="470"/>
      <c r="P22" s="654"/>
      <c r="Q22" s="437"/>
    </row>
    <row r="23" spans="1:17" ht="12.75">
      <c r="A23" s="661"/>
      <c r="B23" s="470"/>
      <c r="C23" s="470"/>
      <c r="D23" s="470"/>
      <c r="E23" s="470"/>
      <c r="F23" s="654"/>
      <c r="G23" s="661"/>
      <c r="H23" s="470"/>
      <c r="I23" s="124" t="s">
        <v>298</v>
      </c>
      <c r="J23" s="470"/>
      <c r="K23" s="517">
        <f>SUM(K17:K19)</f>
        <v>-0.08099999999999996</v>
      </c>
      <c r="L23" s="661"/>
      <c r="M23" s="470"/>
      <c r="N23" s="124" t="s">
        <v>298</v>
      </c>
      <c r="O23" s="470"/>
      <c r="P23" s="517">
        <f>SUM(P17:P19)</f>
        <v>0.8300000000000001</v>
      </c>
      <c r="Q23" s="437"/>
    </row>
    <row r="24" spans="1:17" ht="13.5" thickBot="1">
      <c r="A24" s="573"/>
      <c r="B24" s="473"/>
      <c r="C24" s="473"/>
      <c r="D24" s="473"/>
      <c r="E24" s="473"/>
      <c r="F24" s="574"/>
      <c r="G24" s="573"/>
      <c r="H24" s="473"/>
      <c r="I24" s="473"/>
      <c r="J24" s="473"/>
      <c r="K24" s="574"/>
      <c r="L24" s="573"/>
      <c r="M24" s="473"/>
      <c r="N24" s="473"/>
      <c r="O24" s="473"/>
      <c r="P24" s="574"/>
      <c r="Q24" s="531"/>
    </row>
    <row r="25" ht="13.5" thickTop="1"/>
  </sheetData>
  <sheetProtection/>
  <printOptions/>
  <pageMargins left="0.75" right="0.75" top="1" bottom="1" header="0.5" footer="0.5"/>
  <pageSetup horizontalDpi="600" verticalDpi="600" orientation="landscape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2" sqref="H12"/>
    </sheetView>
  </sheetViews>
  <sheetFormatPr defaultColWidth="9.140625" defaultRowHeight="12.75"/>
  <sheetData>
    <row r="8" s="106" customFormat="1" ht="12.75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1" sqref="L2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4"/>
  <sheetViews>
    <sheetView view="pageBreakPreview" zoomScale="85" zoomScaleNormal="85" zoomScaleSheetLayoutView="85" zoomScalePageLayoutView="0" workbookViewId="0" topLeftCell="A1">
      <selection activeCell="I142" sqref="I142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5.7109375" style="0" customWidth="1"/>
    <col min="4" max="4" width="8.57421875" style="0" customWidth="1"/>
    <col min="5" max="5" width="12.28125" style="0" customWidth="1"/>
    <col min="6" max="6" width="8.00390625" style="0" customWidth="1"/>
    <col min="7" max="7" width="13.28125" style="0" customWidth="1"/>
    <col min="8" max="8" width="13.8515625" style="0" customWidth="1"/>
    <col min="9" max="9" width="10.00390625" style="0" bestFit="1" customWidth="1"/>
    <col min="10" max="10" width="13.140625" style="0" customWidth="1"/>
    <col min="11" max="11" width="13.421875" style="0" customWidth="1"/>
    <col min="12" max="12" width="13.8515625" style="0" customWidth="1"/>
    <col min="13" max="13" width="14.003906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5.8515625" style="0" customWidth="1"/>
  </cols>
  <sheetData>
    <row r="1" s="776" customFormat="1" ht="11.25" customHeight="1">
      <c r="A1" s="15" t="s">
        <v>219</v>
      </c>
    </row>
    <row r="2" spans="1:18" s="776" customFormat="1" ht="11.25" customHeight="1">
      <c r="A2" s="2" t="s">
        <v>220</v>
      </c>
      <c r="K2" s="777"/>
      <c r="Q2" s="778" t="str">
        <f>NDPL!$Q$1</f>
        <v>APRIL-2020</v>
      </c>
      <c r="R2" s="778"/>
    </row>
    <row r="3" s="776" customFormat="1" ht="11.25" customHeight="1">
      <c r="A3" s="89" t="s">
        <v>78</v>
      </c>
    </row>
    <row r="4" spans="1:16" s="776" customFormat="1" ht="11.25" customHeight="1" thickBot="1">
      <c r="A4" s="89" t="s">
        <v>228</v>
      </c>
      <c r="G4" s="127"/>
      <c r="H4" s="127"/>
      <c r="I4" s="777" t="s">
        <v>7</v>
      </c>
      <c r="J4" s="127"/>
      <c r="K4" s="127"/>
      <c r="L4" s="127"/>
      <c r="M4" s="127"/>
      <c r="N4" s="777" t="s">
        <v>376</v>
      </c>
      <c r="O4" s="127"/>
      <c r="P4" s="127"/>
    </row>
    <row r="5" spans="1:17" ht="55.5" customHeight="1" thickBot="1" thickTop="1">
      <c r="A5" s="34" t="s">
        <v>8</v>
      </c>
      <c r="B5" s="31" t="s">
        <v>9</v>
      </c>
      <c r="C5" s="32" t="s">
        <v>1</v>
      </c>
      <c r="D5" s="32" t="s">
        <v>2</v>
      </c>
      <c r="E5" s="32" t="s">
        <v>3</v>
      </c>
      <c r="F5" s="32" t="s">
        <v>10</v>
      </c>
      <c r="G5" s="34" t="str">
        <f>NDPL!G5</f>
        <v>FINAL READING 30/04/2020</v>
      </c>
      <c r="H5" s="32" t="str">
        <f>NDPL!H5</f>
        <v>INTIAL READING 01/04/2020</v>
      </c>
      <c r="I5" s="32" t="s">
        <v>4</v>
      </c>
      <c r="J5" s="32" t="s">
        <v>5</v>
      </c>
      <c r="K5" s="32" t="s">
        <v>6</v>
      </c>
      <c r="L5" s="34" t="str">
        <f>NDPL!G5</f>
        <v>FINAL READING 30/04/2020</v>
      </c>
      <c r="M5" s="32" t="str">
        <f>NDPL!H5</f>
        <v>INTIAL READING 01/04/2020</v>
      </c>
      <c r="N5" s="32" t="s">
        <v>4</v>
      </c>
      <c r="O5" s="32" t="s">
        <v>5</v>
      </c>
      <c r="P5" s="32" t="s">
        <v>6</v>
      </c>
      <c r="Q5" s="173" t="s">
        <v>289</v>
      </c>
    </row>
    <row r="6" spans="1:16" ht="0.75" customHeight="1" thickBot="1" thickTop="1">
      <c r="A6" s="5"/>
      <c r="B6" s="13"/>
      <c r="C6" s="4"/>
      <c r="D6" s="4"/>
      <c r="E6" s="4"/>
      <c r="F6" s="4"/>
      <c r="G6" s="4"/>
      <c r="H6" s="4"/>
      <c r="I6" s="4"/>
      <c r="J6" s="4"/>
      <c r="K6" s="4"/>
      <c r="L6" s="18"/>
      <c r="M6" s="4"/>
      <c r="N6" s="4"/>
      <c r="O6" s="4"/>
      <c r="P6" s="4"/>
    </row>
    <row r="7" spans="1:17" ht="15.75" customHeight="1" thickTop="1">
      <c r="A7" s="342"/>
      <c r="B7" s="343" t="s">
        <v>134</v>
      </c>
      <c r="C7" s="333"/>
      <c r="D7" s="35"/>
      <c r="E7" s="35"/>
      <c r="F7" s="36"/>
      <c r="G7" s="28"/>
      <c r="H7" s="23"/>
      <c r="I7" s="23"/>
      <c r="J7" s="23"/>
      <c r="K7" s="23"/>
      <c r="L7" s="22"/>
      <c r="M7" s="23"/>
      <c r="N7" s="23"/>
      <c r="O7" s="23"/>
      <c r="P7" s="23"/>
      <c r="Q7" s="145"/>
    </row>
    <row r="8" spans="1:17" s="433" customFormat="1" ht="15.75" customHeight="1">
      <c r="A8" s="344">
        <v>1</v>
      </c>
      <c r="B8" s="345" t="s">
        <v>79</v>
      </c>
      <c r="C8" s="348">
        <v>4865110</v>
      </c>
      <c r="D8" s="39" t="s">
        <v>12</v>
      </c>
      <c r="E8" s="40" t="s">
        <v>326</v>
      </c>
      <c r="F8" s="354">
        <v>100</v>
      </c>
      <c r="G8" s="324">
        <v>24698</v>
      </c>
      <c r="H8" s="325">
        <v>25067</v>
      </c>
      <c r="I8" s="266">
        <f aca="true" t="shared" si="0" ref="I8:I14">G8-H8</f>
        <v>-369</v>
      </c>
      <c r="J8" s="266">
        <f aca="true" t="shared" si="1" ref="J8:J14">$F8*I8</f>
        <v>-36900</v>
      </c>
      <c r="K8" s="266">
        <f aca="true" t="shared" si="2" ref="K8:K14">J8/1000000</f>
        <v>-0.0369</v>
      </c>
      <c r="L8" s="324">
        <v>994091</v>
      </c>
      <c r="M8" s="325">
        <v>994317</v>
      </c>
      <c r="N8" s="266">
        <f aca="true" t="shared" si="3" ref="N8:N15">L8-M8</f>
        <v>-226</v>
      </c>
      <c r="O8" s="266">
        <f aca="true" t="shared" si="4" ref="O8:O15">$F8*N8</f>
        <v>-22600</v>
      </c>
      <c r="P8" s="266">
        <f aca="true" t="shared" si="5" ref="P8:P15">O8/1000000</f>
        <v>-0.0226</v>
      </c>
      <c r="Q8" s="437"/>
    </row>
    <row r="9" spans="1:17" s="433" customFormat="1" ht="15.75" customHeight="1">
      <c r="A9" s="344">
        <v>2</v>
      </c>
      <c r="B9" s="345" t="s">
        <v>80</v>
      </c>
      <c r="C9" s="348">
        <v>4865080</v>
      </c>
      <c r="D9" s="39" t="s">
        <v>12</v>
      </c>
      <c r="E9" s="40" t="s">
        <v>326</v>
      </c>
      <c r="F9" s="354">
        <v>300</v>
      </c>
      <c r="G9" s="324">
        <v>10898</v>
      </c>
      <c r="H9" s="325">
        <v>10951</v>
      </c>
      <c r="I9" s="266">
        <f t="shared" si="0"/>
        <v>-53</v>
      </c>
      <c r="J9" s="266">
        <f t="shared" si="1"/>
        <v>-15900</v>
      </c>
      <c r="K9" s="266">
        <f t="shared" si="2"/>
        <v>-0.0159</v>
      </c>
      <c r="L9" s="324">
        <v>3490</v>
      </c>
      <c r="M9" s="325">
        <v>4042</v>
      </c>
      <c r="N9" s="266">
        <f t="shared" si="3"/>
        <v>-552</v>
      </c>
      <c r="O9" s="266">
        <f t="shared" si="4"/>
        <v>-165600</v>
      </c>
      <c r="P9" s="266">
        <f t="shared" si="5"/>
        <v>-0.1656</v>
      </c>
      <c r="Q9" s="449"/>
    </row>
    <row r="10" spans="1:17" s="433" customFormat="1" ht="15.75" customHeight="1">
      <c r="A10" s="344">
        <v>3</v>
      </c>
      <c r="B10" s="345" t="s">
        <v>81</v>
      </c>
      <c r="C10" s="348">
        <v>5295197</v>
      </c>
      <c r="D10" s="39" t="s">
        <v>12</v>
      </c>
      <c r="E10" s="40" t="s">
        <v>326</v>
      </c>
      <c r="F10" s="354">
        <v>75</v>
      </c>
      <c r="G10" s="324">
        <v>85738</v>
      </c>
      <c r="H10" s="325">
        <v>84919</v>
      </c>
      <c r="I10" s="266">
        <f t="shared" si="0"/>
        <v>819</v>
      </c>
      <c r="J10" s="266">
        <f>$F10*I10</f>
        <v>61425</v>
      </c>
      <c r="K10" s="266">
        <f>J10/1000000</f>
        <v>0.061425</v>
      </c>
      <c r="L10" s="324">
        <v>396597</v>
      </c>
      <c r="M10" s="325">
        <v>393712</v>
      </c>
      <c r="N10" s="266">
        <f t="shared" si="3"/>
        <v>2885</v>
      </c>
      <c r="O10" s="266">
        <f>$F10*N10</f>
        <v>216375</v>
      </c>
      <c r="P10" s="266">
        <f>O10/1000000</f>
        <v>0.216375</v>
      </c>
      <c r="Q10" s="437"/>
    </row>
    <row r="11" spans="1:17" s="433" customFormat="1" ht="15.75" customHeight="1">
      <c r="A11" s="344">
        <v>4</v>
      </c>
      <c r="B11" s="345" t="s">
        <v>82</v>
      </c>
      <c r="C11" s="348">
        <v>4865184</v>
      </c>
      <c r="D11" s="39" t="s">
        <v>12</v>
      </c>
      <c r="E11" s="40" t="s">
        <v>326</v>
      </c>
      <c r="F11" s="354">
        <v>300</v>
      </c>
      <c r="G11" s="324">
        <v>994989</v>
      </c>
      <c r="H11" s="325">
        <v>995055</v>
      </c>
      <c r="I11" s="266">
        <f t="shared" si="0"/>
        <v>-66</v>
      </c>
      <c r="J11" s="266">
        <f t="shared" si="1"/>
        <v>-19800</v>
      </c>
      <c r="K11" s="266">
        <f t="shared" si="2"/>
        <v>-0.0198</v>
      </c>
      <c r="L11" s="324">
        <v>5998</v>
      </c>
      <c r="M11" s="325">
        <v>6030</v>
      </c>
      <c r="N11" s="266">
        <f t="shared" si="3"/>
        <v>-32</v>
      </c>
      <c r="O11" s="266">
        <f t="shared" si="4"/>
        <v>-9600</v>
      </c>
      <c r="P11" s="266">
        <f t="shared" si="5"/>
        <v>-0.0096</v>
      </c>
      <c r="Q11" s="437"/>
    </row>
    <row r="12" spans="1:17" s="433" customFormat="1" ht="15">
      <c r="A12" s="344">
        <v>5</v>
      </c>
      <c r="B12" s="345" t="s">
        <v>83</v>
      </c>
      <c r="C12" s="348">
        <v>4865103</v>
      </c>
      <c r="D12" s="39" t="s">
        <v>12</v>
      </c>
      <c r="E12" s="40" t="s">
        <v>326</v>
      </c>
      <c r="F12" s="354">
        <v>1333.3</v>
      </c>
      <c r="G12" s="324">
        <v>1548</v>
      </c>
      <c r="H12" s="325">
        <v>1556</v>
      </c>
      <c r="I12" s="266">
        <f t="shared" si="0"/>
        <v>-8</v>
      </c>
      <c r="J12" s="266">
        <f t="shared" si="1"/>
        <v>-10666.4</v>
      </c>
      <c r="K12" s="266">
        <f t="shared" si="2"/>
        <v>-0.0106664</v>
      </c>
      <c r="L12" s="324">
        <v>3584</v>
      </c>
      <c r="M12" s="325">
        <v>3603</v>
      </c>
      <c r="N12" s="266">
        <f t="shared" si="3"/>
        <v>-19</v>
      </c>
      <c r="O12" s="266">
        <f t="shared" si="4"/>
        <v>-25332.7</v>
      </c>
      <c r="P12" s="266">
        <f t="shared" si="5"/>
        <v>-0.0253327</v>
      </c>
      <c r="Q12" s="443"/>
    </row>
    <row r="13" spans="1:17" s="433" customFormat="1" ht="15.75" customHeight="1">
      <c r="A13" s="344">
        <v>6</v>
      </c>
      <c r="B13" s="345" t="s">
        <v>84</v>
      </c>
      <c r="C13" s="348">
        <v>4865104</v>
      </c>
      <c r="D13" s="39" t="s">
        <v>12</v>
      </c>
      <c r="E13" s="40" t="s">
        <v>326</v>
      </c>
      <c r="F13" s="354">
        <v>100</v>
      </c>
      <c r="G13" s="324">
        <v>10367</v>
      </c>
      <c r="H13" s="325">
        <v>10060</v>
      </c>
      <c r="I13" s="266">
        <f t="shared" si="0"/>
        <v>307</v>
      </c>
      <c r="J13" s="266">
        <f>$F13*I13</f>
        <v>30700</v>
      </c>
      <c r="K13" s="266">
        <f>J13/1000000</f>
        <v>0.0307</v>
      </c>
      <c r="L13" s="324">
        <v>1757</v>
      </c>
      <c r="M13" s="325">
        <v>1400</v>
      </c>
      <c r="N13" s="266">
        <f t="shared" si="3"/>
        <v>357</v>
      </c>
      <c r="O13" s="266">
        <f>$F13*N13</f>
        <v>35700</v>
      </c>
      <c r="P13" s="266">
        <f>O13/1000000</f>
        <v>0.0357</v>
      </c>
      <c r="Q13" s="437"/>
    </row>
    <row r="14" spans="1:17" s="433" customFormat="1" ht="15.75" customHeight="1">
      <c r="A14" s="344">
        <v>7</v>
      </c>
      <c r="B14" s="345" t="s">
        <v>85</v>
      </c>
      <c r="C14" s="348">
        <v>5295196</v>
      </c>
      <c r="D14" s="39" t="s">
        <v>12</v>
      </c>
      <c r="E14" s="40" t="s">
        <v>326</v>
      </c>
      <c r="F14" s="807">
        <v>75</v>
      </c>
      <c r="G14" s="324">
        <v>102672</v>
      </c>
      <c r="H14" s="325">
        <v>101656</v>
      </c>
      <c r="I14" s="266">
        <f t="shared" si="0"/>
        <v>1016</v>
      </c>
      <c r="J14" s="266">
        <f t="shared" si="1"/>
        <v>76200</v>
      </c>
      <c r="K14" s="266">
        <f t="shared" si="2"/>
        <v>0.0762</v>
      </c>
      <c r="L14" s="324">
        <v>889175</v>
      </c>
      <c r="M14" s="325">
        <v>889313</v>
      </c>
      <c r="N14" s="266">
        <f t="shared" si="3"/>
        <v>-138</v>
      </c>
      <c r="O14" s="266">
        <f t="shared" si="4"/>
        <v>-10350</v>
      </c>
      <c r="P14" s="266">
        <f t="shared" si="5"/>
        <v>-0.01035</v>
      </c>
      <c r="Q14" s="437"/>
    </row>
    <row r="15" spans="1:17" s="433" customFormat="1" ht="15.75" customHeight="1">
      <c r="A15" s="344"/>
      <c r="B15" s="347" t="s">
        <v>11</v>
      </c>
      <c r="C15" s="348"/>
      <c r="D15" s="39"/>
      <c r="E15" s="39"/>
      <c r="F15" s="354">
        <v>75</v>
      </c>
      <c r="G15" s="324"/>
      <c r="H15" s="325"/>
      <c r="I15" s="266"/>
      <c r="J15" s="266"/>
      <c r="K15" s="266"/>
      <c r="L15" s="324">
        <v>43040</v>
      </c>
      <c r="M15" s="325">
        <v>42355</v>
      </c>
      <c r="N15" s="266">
        <f t="shared" si="3"/>
        <v>685</v>
      </c>
      <c r="O15" s="266">
        <f t="shared" si="4"/>
        <v>51375</v>
      </c>
      <c r="P15" s="266">
        <f t="shared" si="5"/>
        <v>0.051375</v>
      </c>
      <c r="Q15" s="437"/>
    </row>
    <row r="16" spans="1:17" s="433" customFormat="1" ht="15.75" customHeight="1">
      <c r="A16" s="344">
        <v>8</v>
      </c>
      <c r="B16" s="345" t="s">
        <v>347</v>
      </c>
      <c r="C16" s="348">
        <v>4864884</v>
      </c>
      <c r="D16" s="39" t="s">
        <v>12</v>
      </c>
      <c r="E16" s="40" t="s">
        <v>326</v>
      </c>
      <c r="F16" s="354">
        <v>1000</v>
      </c>
      <c r="G16" s="324">
        <v>980619</v>
      </c>
      <c r="H16" s="325">
        <v>980976</v>
      </c>
      <c r="I16" s="266">
        <f aca="true" t="shared" si="6" ref="I16:I26">G16-H16</f>
        <v>-357</v>
      </c>
      <c r="J16" s="266">
        <f aca="true" t="shared" si="7" ref="J16:J26">$F16*I16</f>
        <v>-357000</v>
      </c>
      <c r="K16" s="266">
        <f aca="true" t="shared" si="8" ref="K16:K26">J16/1000000</f>
        <v>-0.357</v>
      </c>
      <c r="L16" s="324">
        <v>2276</v>
      </c>
      <c r="M16" s="325">
        <v>2276</v>
      </c>
      <c r="N16" s="266">
        <f aca="true" t="shared" si="9" ref="N16:N26">L16-M16</f>
        <v>0</v>
      </c>
      <c r="O16" s="266">
        <f aca="true" t="shared" si="10" ref="O16:O26">$F16*N16</f>
        <v>0</v>
      </c>
      <c r="P16" s="266">
        <f aca="true" t="shared" si="11" ref="P16:P26">O16/1000000</f>
        <v>0</v>
      </c>
      <c r="Q16" s="465"/>
    </row>
    <row r="17" spans="1:17" s="433" customFormat="1" ht="15.75" customHeight="1">
      <c r="A17" s="344">
        <v>9</v>
      </c>
      <c r="B17" s="345" t="s">
        <v>86</v>
      </c>
      <c r="C17" s="348">
        <v>4864897</v>
      </c>
      <c r="D17" s="39" t="s">
        <v>12</v>
      </c>
      <c r="E17" s="40" t="s">
        <v>326</v>
      </c>
      <c r="F17" s="354">
        <v>500</v>
      </c>
      <c r="G17" s="324">
        <v>990418</v>
      </c>
      <c r="H17" s="325">
        <v>991258</v>
      </c>
      <c r="I17" s="266">
        <f>G17-H17</f>
        <v>-840</v>
      </c>
      <c r="J17" s="266">
        <f>$F17*I17</f>
        <v>-420000</v>
      </c>
      <c r="K17" s="266">
        <f>J17/1000000</f>
        <v>-0.42</v>
      </c>
      <c r="L17" s="324">
        <v>178</v>
      </c>
      <c r="M17" s="325">
        <v>178</v>
      </c>
      <c r="N17" s="266">
        <f>L17-M17</f>
        <v>0</v>
      </c>
      <c r="O17" s="266">
        <f>$F17*N17</f>
        <v>0</v>
      </c>
      <c r="P17" s="266">
        <f>O17/1000000</f>
        <v>0</v>
      </c>
      <c r="Q17" s="437"/>
    </row>
    <row r="18" spans="1:17" s="433" customFormat="1" ht="15.75" customHeight="1">
      <c r="A18" s="344">
        <v>10</v>
      </c>
      <c r="B18" s="345" t="s">
        <v>117</v>
      </c>
      <c r="C18" s="348">
        <v>4864832</v>
      </c>
      <c r="D18" s="39" t="s">
        <v>12</v>
      </c>
      <c r="E18" s="40" t="s">
        <v>326</v>
      </c>
      <c r="F18" s="354">
        <v>1000</v>
      </c>
      <c r="G18" s="324">
        <v>996904</v>
      </c>
      <c r="H18" s="325">
        <v>997217</v>
      </c>
      <c r="I18" s="266">
        <f t="shared" si="6"/>
        <v>-313</v>
      </c>
      <c r="J18" s="266">
        <f t="shared" si="7"/>
        <v>-313000</v>
      </c>
      <c r="K18" s="266">
        <f t="shared" si="8"/>
        <v>-0.313</v>
      </c>
      <c r="L18" s="324">
        <v>1623</v>
      </c>
      <c r="M18" s="325">
        <v>1623</v>
      </c>
      <c r="N18" s="266">
        <f t="shared" si="9"/>
        <v>0</v>
      </c>
      <c r="O18" s="266">
        <f t="shared" si="10"/>
        <v>0</v>
      </c>
      <c r="P18" s="266">
        <f t="shared" si="11"/>
        <v>0</v>
      </c>
      <c r="Q18" s="437"/>
    </row>
    <row r="19" spans="1:17" s="433" customFormat="1" ht="15.75" customHeight="1">
      <c r="A19" s="344">
        <v>11</v>
      </c>
      <c r="B19" s="345" t="s">
        <v>87</v>
      </c>
      <c r="C19" s="348">
        <v>4864833</v>
      </c>
      <c r="D19" s="39" t="s">
        <v>12</v>
      </c>
      <c r="E19" s="40" t="s">
        <v>326</v>
      </c>
      <c r="F19" s="354">
        <v>1000</v>
      </c>
      <c r="G19" s="324">
        <v>988038</v>
      </c>
      <c r="H19" s="325">
        <v>988229</v>
      </c>
      <c r="I19" s="266">
        <f t="shared" si="6"/>
        <v>-191</v>
      </c>
      <c r="J19" s="266">
        <f t="shared" si="7"/>
        <v>-191000</v>
      </c>
      <c r="K19" s="266">
        <f t="shared" si="8"/>
        <v>-0.191</v>
      </c>
      <c r="L19" s="324">
        <v>1350</v>
      </c>
      <c r="M19" s="325">
        <v>1350</v>
      </c>
      <c r="N19" s="266">
        <f t="shared" si="9"/>
        <v>0</v>
      </c>
      <c r="O19" s="266">
        <f t="shared" si="10"/>
        <v>0</v>
      </c>
      <c r="P19" s="266">
        <f t="shared" si="11"/>
        <v>0</v>
      </c>
      <c r="Q19" s="437"/>
    </row>
    <row r="20" spans="1:17" s="433" customFormat="1" ht="15.75" customHeight="1">
      <c r="A20" s="344">
        <v>12</v>
      </c>
      <c r="B20" s="345" t="s">
        <v>88</v>
      </c>
      <c r="C20" s="348">
        <v>4864834</v>
      </c>
      <c r="D20" s="39" t="s">
        <v>12</v>
      </c>
      <c r="E20" s="40" t="s">
        <v>326</v>
      </c>
      <c r="F20" s="354">
        <v>1000</v>
      </c>
      <c r="G20" s="324">
        <v>990744</v>
      </c>
      <c r="H20" s="325">
        <v>991106</v>
      </c>
      <c r="I20" s="266">
        <f t="shared" si="6"/>
        <v>-362</v>
      </c>
      <c r="J20" s="266">
        <f t="shared" si="7"/>
        <v>-362000</v>
      </c>
      <c r="K20" s="266">
        <f t="shared" si="8"/>
        <v>-0.362</v>
      </c>
      <c r="L20" s="324">
        <v>6252</v>
      </c>
      <c r="M20" s="325">
        <v>6252</v>
      </c>
      <c r="N20" s="266">
        <f t="shared" si="9"/>
        <v>0</v>
      </c>
      <c r="O20" s="266">
        <f t="shared" si="10"/>
        <v>0</v>
      </c>
      <c r="P20" s="266">
        <f t="shared" si="11"/>
        <v>0</v>
      </c>
      <c r="Q20" s="437"/>
    </row>
    <row r="21" spans="1:17" s="433" customFormat="1" ht="15.75" customHeight="1">
      <c r="A21" s="344">
        <v>13</v>
      </c>
      <c r="B21" s="311" t="s">
        <v>89</v>
      </c>
      <c r="C21" s="348">
        <v>4864889</v>
      </c>
      <c r="D21" s="43" t="s">
        <v>12</v>
      </c>
      <c r="E21" s="40" t="s">
        <v>326</v>
      </c>
      <c r="F21" s="354">
        <v>1000</v>
      </c>
      <c r="G21" s="324">
        <v>997723</v>
      </c>
      <c r="H21" s="325">
        <v>997998</v>
      </c>
      <c r="I21" s="266">
        <f t="shared" si="6"/>
        <v>-275</v>
      </c>
      <c r="J21" s="266">
        <f t="shared" si="7"/>
        <v>-275000</v>
      </c>
      <c r="K21" s="266">
        <f t="shared" si="8"/>
        <v>-0.275</v>
      </c>
      <c r="L21" s="324">
        <v>998652</v>
      </c>
      <c r="M21" s="325">
        <v>998666</v>
      </c>
      <c r="N21" s="266">
        <f t="shared" si="9"/>
        <v>-14</v>
      </c>
      <c r="O21" s="266">
        <f t="shared" si="10"/>
        <v>-14000</v>
      </c>
      <c r="P21" s="266">
        <f t="shared" si="11"/>
        <v>-0.014</v>
      </c>
      <c r="Q21" s="437"/>
    </row>
    <row r="22" spans="1:17" s="433" customFormat="1" ht="15.75" customHeight="1">
      <c r="A22" s="344">
        <v>14</v>
      </c>
      <c r="B22" s="345" t="s">
        <v>90</v>
      </c>
      <c r="C22" s="348">
        <v>4864859</v>
      </c>
      <c r="D22" s="39" t="s">
        <v>12</v>
      </c>
      <c r="E22" s="40" t="s">
        <v>326</v>
      </c>
      <c r="F22" s="354">
        <v>1000</v>
      </c>
      <c r="G22" s="324">
        <v>995871</v>
      </c>
      <c r="H22" s="325">
        <v>996168</v>
      </c>
      <c r="I22" s="266">
        <f>G22-H22</f>
        <v>-297</v>
      </c>
      <c r="J22" s="266">
        <f>$F22*I22</f>
        <v>-297000</v>
      </c>
      <c r="K22" s="266">
        <f>J22/1000000</f>
        <v>-0.297</v>
      </c>
      <c r="L22" s="324">
        <v>999794</v>
      </c>
      <c r="M22" s="325">
        <v>999794</v>
      </c>
      <c r="N22" s="266">
        <f>L22-M22</f>
        <v>0</v>
      </c>
      <c r="O22" s="266">
        <f>$F22*N22</f>
        <v>0</v>
      </c>
      <c r="P22" s="266">
        <f>O22/1000000</f>
        <v>0</v>
      </c>
      <c r="Q22" s="437"/>
    </row>
    <row r="23" spans="1:17" s="433" customFormat="1" ht="15.75" customHeight="1">
      <c r="A23" s="344">
        <v>15</v>
      </c>
      <c r="B23" s="345" t="s">
        <v>91</v>
      </c>
      <c r="C23" s="348">
        <v>4864895</v>
      </c>
      <c r="D23" s="39" t="s">
        <v>12</v>
      </c>
      <c r="E23" s="40" t="s">
        <v>326</v>
      </c>
      <c r="F23" s="354">
        <v>800</v>
      </c>
      <c r="G23" s="324">
        <v>996133</v>
      </c>
      <c r="H23" s="325">
        <v>996533</v>
      </c>
      <c r="I23" s="266">
        <f>G23-H23</f>
        <v>-400</v>
      </c>
      <c r="J23" s="266">
        <f t="shared" si="7"/>
        <v>-320000</v>
      </c>
      <c r="K23" s="266">
        <f t="shared" si="8"/>
        <v>-0.32</v>
      </c>
      <c r="L23" s="324">
        <v>5204</v>
      </c>
      <c r="M23" s="325">
        <v>5204</v>
      </c>
      <c r="N23" s="266">
        <f>L23-M23</f>
        <v>0</v>
      </c>
      <c r="O23" s="266">
        <f t="shared" si="10"/>
        <v>0</v>
      </c>
      <c r="P23" s="266">
        <f t="shared" si="11"/>
        <v>0</v>
      </c>
      <c r="Q23" s="437"/>
    </row>
    <row r="24" spans="1:17" s="433" customFormat="1" ht="15.75" customHeight="1">
      <c r="A24" s="344">
        <v>16</v>
      </c>
      <c r="B24" s="345" t="s">
        <v>92</v>
      </c>
      <c r="C24" s="348">
        <v>4864826</v>
      </c>
      <c r="D24" s="39" t="s">
        <v>12</v>
      </c>
      <c r="E24" s="40" t="s">
        <v>326</v>
      </c>
      <c r="F24" s="354">
        <v>133.33</v>
      </c>
      <c r="G24" s="324">
        <v>3965</v>
      </c>
      <c r="H24" s="325">
        <v>5984</v>
      </c>
      <c r="I24" s="266">
        <f>G24-H24</f>
        <v>-2019</v>
      </c>
      <c r="J24" s="266">
        <f>$F24*I24</f>
        <v>-269193.27</v>
      </c>
      <c r="K24" s="266">
        <f>J24/1000000</f>
        <v>-0.26919327000000004</v>
      </c>
      <c r="L24" s="324">
        <v>3651</v>
      </c>
      <c r="M24" s="325">
        <v>3651</v>
      </c>
      <c r="N24" s="266">
        <f>L24-M24</f>
        <v>0</v>
      </c>
      <c r="O24" s="266">
        <f>$F24*N24</f>
        <v>0</v>
      </c>
      <c r="P24" s="266">
        <f>O24/1000000</f>
        <v>0</v>
      </c>
      <c r="Q24" s="437"/>
    </row>
    <row r="25" spans="1:17" s="433" customFormat="1" ht="15.75" customHeight="1">
      <c r="A25" s="344">
        <v>17</v>
      </c>
      <c r="B25" s="345" t="s">
        <v>115</v>
      </c>
      <c r="C25" s="348">
        <v>4864839</v>
      </c>
      <c r="D25" s="39" t="s">
        <v>12</v>
      </c>
      <c r="E25" s="40" t="s">
        <v>326</v>
      </c>
      <c r="F25" s="354">
        <v>1000</v>
      </c>
      <c r="G25" s="324">
        <v>913</v>
      </c>
      <c r="H25" s="325">
        <v>971</v>
      </c>
      <c r="I25" s="266">
        <f t="shared" si="6"/>
        <v>-58</v>
      </c>
      <c r="J25" s="266">
        <f t="shared" si="7"/>
        <v>-58000</v>
      </c>
      <c r="K25" s="266">
        <f t="shared" si="8"/>
        <v>-0.058</v>
      </c>
      <c r="L25" s="324">
        <v>9730</v>
      </c>
      <c r="M25" s="325">
        <v>9730</v>
      </c>
      <c r="N25" s="266">
        <f t="shared" si="9"/>
        <v>0</v>
      </c>
      <c r="O25" s="266">
        <f t="shared" si="10"/>
        <v>0</v>
      </c>
      <c r="P25" s="266">
        <f t="shared" si="11"/>
        <v>0</v>
      </c>
      <c r="Q25" s="437"/>
    </row>
    <row r="26" spans="1:17" s="433" customFormat="1" ht="15.75" customHeight="1">
      <c r="A26" s="344">
        <v>18</v>
      </c>
      <c r="B26" s="345" t="s">
        <v>116</v>
      </c>
      <c r="C26" s="348">
        <v>4864883</v>
      </c>
      <c r="D26" s="39" t="s">
        <v>12</v>
      </c>
      <c r="E26" s="40" t="s">
        <v>326</v>
      </c>
      <c r="F26" s="354">
        <v>1000</v>
      </c>
      <c r="G26" s="324">
        <v>888</v>
      </c>
      <c r="H26" s="325">
        <v>1216</v>
      </c>
      <c r="I26" s="266">
        <f t="shared" si="6"/>
        <v>-328</v>
      </c>
      <c r="J26" s="266">
        <f t="shared" si="7"/>
        <v>-328000</v>
      </c>
      <c r="K26" s="266">
        <f t="shared" si="8"/>
        <v>-0.328</v>
      </c>
      <c r="L26" s="324">
        <v>17471</v>
      </c>
      <c r="M26" s="325">
        <v>17471</v>
      </c>
      <c r="N26" s="266">
        <f t="shared" si="9"/>
        <v>0</v>
      </c>
      <c r="O26" s="266">
        <f t="shared" si="10"/>
        <v>0</v>
      </c>
      <c r="P26" s="266">
        <f t="shared" si="11"/>
        <v>0</v>
      </c>
      <c r="Q26" s="437"/>
    </row>
    <row r="27" spans="1:17" s="433" customFormat="1" ht="15.75" customHeight="1">
      <c r="A27" s="344"/>
      <c r="B27" s="347" t="s">
        <v>93</v>
      </c>
      <c r="C27" s="348"/>
      <c r="D27" s="39"/>
      <c r="E27" s="39"/>
      <c r="F27" s="354"/>
      <c r="G27" s="324"/>
      <c r="H27" s="325"/>
      <c r="I27" s="471"/>
      <c r="J27" s="471"/>
      <c r="K27" s="124"/>
      <c r="L27" s="324"/>
      <c r="M27" s="325"/>
      <c r="N27" s="471"/>
      <c r="O27" s="471"/>
      <c r="P27" s="124"/>
      <c r="Q27" s="437"/>
    </row>
    <row r="28" spans="1:17" s="433" customFormat="1" ht="15.75" customHeight="1">
      <c r="A28" s="344">
        <v>19</v>
      </c>
      <c r="B28" s="345" t="s">
        <v>94</v>
      </c>
      <c r="C28" s="348">
        <v>4864954</v>
      </c>
      <c r="D28" s="39" t="s">
        <v>12</v>
      </c>
      <c r="E28" s="40" t="s">
        <v>326</v>
      </c>
      <c r="F28" s="354">
        <v>1250</v>
      </c>
      <c r="G28" s="324">
        <v>971612</v>
      </c>
      <c r="H28" s="325">
        <v>971642</v>
      </c>
      <c r="I28" s="266">
        <f>G28-H28</f>
        <v>-30</v>
      </c>
      <c r="J28" s="266">
        <f>$F28*I28</f>
        <v>-37500</v>
      </c>
      <c r="K28" s="266">
        <f>J28/1000000</f>
        <v>-0.0375</v>
      </c>
      <c r="L28" s="324">
        <v>950417</v>
      </c>
      <c r="M28" s="325">
        <v>950645</v>
      </c>
      <c r="N28" s="266">
        <f>L28-M28</f>
        <v>-228</v>
      </c>
      <c r="O28" s="266">
        <f>$F28*N28</f>
        <v>-285000</v>
      </c>
      <c r="P28" s="266">
        <f>O28/1000000</f>
        <v>-0.285</v>
      </c>
      <c r="Q28" s="437"/>
    </row>
    <row r="29" spans="1:17" s="433" customFormat="1" ht="15.75" customHeight="1">
      <c r="A29" s="344">
        <v>20</v>
      </c>
      <c r="B29" s="345" t="s">
        <v>95</v>
      </c>
      <c r="C29" s="348">
        <v>4865030</v>
      </c>
      <c r="D29" s="39" t="s">
        <v>12</v>
      </c>
      <c r="E29" s="40" t="s">
        <v>326</v>
      </c>
      <c r="F29" s="354">
        <v>1100</v>
      </c>
      <c r="G29" s="324">
        <v>985081</v>
      </c>
      <c r="H29" s="325">
        <v>985155</v>
      </c>
      <c r="I29" s="266">
        <f>G29-H29</f>
        <v>-74</v>
      </c>
      <c r="J29" s="266">
        <f>$F29*I29</f>
        <v>-81400</v>
      </c>
      <c r="K29" s="266">
        <f>J29/1000000</f>
        <v>-0.0814</v>
      </c>
      <c r="L29" s="324">
        <v>936389</v>
      </c>
      <c r="M29" s="325">
        <v>936449</v>
      </c>
      <c r="N29" s="266">
        <f>L29-M29</f>
        <v>-60</v>
      </c>
      <c r="O29" s="266">
        <f>$F29*N29</f>
        <v>-66000</v>
      </c>
      <c r="P29" s="266">
        <f>O29/1000000</f>
        <v>-0.066</v>
      </c>
      <c r="Q29" s="437"/>
    </row>
    <row r="30" spans="1:17" s="433" customFormat="1" ht="15.75" customHeight="1">
      <c r="A30" s="344">
        <v>21</v>
      </c>
      <c r="B30" s="345" t="s">
        <v>345</v>
      </c>
      <c r="C30" s="348">
        <v>4864943</v>
      </c>
      <c r="D30" s="39" t="s">
        <v>12</v>
      </c>
      <c r="E30" s="40" t="s">
        <v>326</v>
      </c>
      <c r="F30" s="354">
        <v>1000</v>
      </c>
      <c r="G30" s="324">
        <v>956335</v>
      </c>
      <c r="H30" s="325">
        <v>956335</v>
      </c>
      <c r="I30" s="266">
        <f>G30-H30</f>
        <v>0</v>
      </c>
      <c r="J30" s="266">
        <f>$F30*I30</f>
        <v>0</v>
      </c>
      <c r="K30" s="266">
        <f>J30/1000000</f>
        <v>0</v>
      </c>
      <c r="L30" s="324">
        <v>6205</v>
      </c>
      <c r="M30" s="325">
        <v>6205</v>
      </c>
      <c r="N30" s="266">
        <f>L30-M30</f>
        <v>0</v>
      </c>
      <c r="O30" s="266">
        <f>$F30*N30</f>
        <v>0</v>
      </c>
      <c r="P30" s="266">
        <f>O30/1000000</f>
        <v>0</v>
      </c>
      <c r="Q30" s="437"/>
    </row>
    <row r="31" spans="1:17" s="433" customFormat="1" ht="12.75" customHeight="1">
      <c r="A31" s="344"/>
      <c r="B31" s="345"/>
      <c r="C31" s="348"/>
      <c r="D31" s="39"/>
      <c r="E31" s="40"/>
      <c r="F31" s="354"/>
      <c r="G31" s="324"/>
      <c r="H31" s="325"/>
      <c r="I31" s="266"/>
      <c r="J31" s="266"/>
      <c r="K31" s="266">
        <v>-0.157</v>
      </c>
      <c r="L31" s="324"/>
      <c r="M31" s="325"/>
      <c r="N31" s="266"/>
      <c r="O31" s="266"/>
      <c r="P31" s="266">
        <v>0</v>
      </c>
      <c r="Q31" s="813" t="s">
        <v>479</v>
      </c>
    </row>
    <row r="32" spans="1:17" s="433" customFormat="1" ht="12.75" customHeight="1">
      <c r="A32" s="344"/>
      <c r="B32" s="345"/>
      <c r="C32" s="348">
        <v>4864989</v>
      </c>
      <c r="D32" s="39" t="s">
        <v>12</v>
      </c>
      <c r="E32" s="40" t="s">
        <v>326</v>
      </c>
      <c r="F32" s="354">
        <v>1000</v>
      </c>
      <c r="G32" s="324">
        <v>999996</v>
      </c>
      <c r="H32" s="325">
        <v>1000000</v>
      </c>
      <c r="I32" s="266">
        <f>G32-H32</f>
        <v>-4</v>
      </c>
      <c r="J32" s="266">
        <f>$F32*I32</f>
        <v>-4000</v>
      </c>
      <c r="K32" s="266">
        <f>J32/1000000</f>
        <v>-0.004</v>
      </c>
      <c r="L32" s="324">
        <v>999961</v>
      </c>
      <c r="M32" s="325">
        <v>1000000</v>
      </c>
      <c r="N32" s="266">
        <f>L32-M32</f>
        <v>-39</v>
      </c>
      <c r="O32" s="266">
        <f>$F32*N32</f>
        <v>-39000</v>
      </c>
      <c r="P32" s="266">
        <f>O32/1000000</f>
        <v>-0.039</v>
      </c>
      <c r="Q32" s="813" t="s">
        <v>476</v>
      </c>
    </row>
    <row r="33" spans="1:17" s="433" customFormat="1" ht="12.75" customHeight="1">
      <c r="A33" s="344"/>
      <c r="B33" s="345"/>
      <c r="C33" s="348"/>
      <c r="D33" s="39"/>
      <c r="E33" s="40"/>
      <c r="F33" s="354"/>
      <c r="G33" s="324"/>
      <c r="H33" s="325"/>
      <c r="I33" s="266"/>
      <c r="J33" s="266"/>
      <c r="K33" s="266"/>
      <c r="L33" s="324"/>
      <c r="M33" s="325"/>
      <c r="N33" s="266"/>
      <c r="O33" s="266"/>
      <c r="P33" s="266"/>
      <c r="Q33" s="437"/>
    </row>
    <row r="34" spans="1:17" s="433" customFormat="1" ht="12.75" customHeight="1">
      <c r="A34" s="344"/>
      <c r="B34" s="347" t="s">
        <v>31</v>
      </c>
      <c r="C34" s="348"/>
      <c r="D34" s="39"/>
      <c r="E34" s="39"/>
      <c r="F34" s="354"/>
      <c r="G34" s="324"/>
      <c r="H34" s="325"/>
      <c r="I34" s="266"/>
      <c r="J34" s="266"/>
      <c r="K34" s="124">
        <f>SUM(K28:K33)</f>
        <v>-0.27990000000000004</v>
      </c>
      <c r="L34" s="324"/>
      <c r="M34" s="325"/>
      <c r="N34" s="266"/>
      <c r="O34" s="266"/>
      <c r="P34" s="124">
        <f>SUM(P28:P33)</f>
        <v>-0.38999999999999996</v>
      </c>
      <c r="Q34" s="437"/>
    </row>
    <row r="35" spans="1:17" s="433" customFormat="1" ht="12.75" customHeight="1">
      <c r="A35" s="344">
        <v>22</v>
      </c>
      <c r="B35" s="345" t="s">
        <v>96</v>
      </c>
      <c r="C35" s="348">
        <v>4864932</v>
      </c>
      <c r="D35" s="39" t="s">
        <v>12</v>
      </c>
      <c r="E35" s="40" t="s">
        <v>326</v>
      </c>
      <c r="F35" s="354">
        <v>-1000</v>
      </c>
      <c r="G35" s="324">
        <v>988549</v>
      </c>
      <c r="H35" s="325">
        <v>988996</v>
      </c>
      <c r="I35" s="266">
        <f>G35-H35</f>
        <v>-447</v>
      </c>
      <c r="J35" s="266">
        <f>$F35*I35</f>
        <v>447000</v>
      </c>
      <c r="K35" s="266">
        <f>J35/1000000</f>
        <v>0.447</v>
      </c>
      <c r="L35" s="324">
        <v>998793</v>
      </c>
      <c r="M35" s="325">
        <v>998807</v>
      </c>
      <c r="N35" s="266">
        <f>L35-M35</f>
        <v>-14</v>
      </c>
      <c r="O35" s="266">
        <f>$F35*N35</f>
        <v>14000</v>
      </c>
      <c r="P35" s="266">
        <f>O35/1000000</f>
        <v>0.014</v>
      </c>
      <c r="Q35" s="449"/>
    </row>
    <row r="36" spans="1:17" s="433" customFormat="1" ht="12.75" customHeight="1">
      <c r="A36" s="344">
        <v>23</v>
      </c>
      <c r="B36" s="345" t="s">
        <v>97</v>
      </c>
      <c r="C36" s="348">
        <v>5295140</v>
      </c>
      <c r="D36" s="39" t="s">
        <v>12</v>
      </c>
      <c r="E36" s="40" t="s">
        <v>326</v>
      </c>
      <c r="F36" s="348">
        <v>-1000</v>
      </c>
      <c r="G36" s="324">
        <v>986152</v>
      </c>
      <c r="H36" s="325">
        <v>986250</v>
      </c>
      <c r="I36" s="266">
        <f>G36-H36</f>
        <v>-98</v>
      </c>
      <c r="J36" s="266">
        <f>$F36*I36</f>
        <v>98000</v>
      </c>
      <c r="K36" s="266">
        <f>J36/1000000</f>
        <v>0.098</v>
      </c>
      <c r="L36" s="324">
        <v>999031</v>
      </c>
      <c r="M36" s="325">
        <v>999034</v>
      </c>
      <c r="N36" s="266">
        <f>L36-M36</f>
        <v>-3</v>
      </c>
      <c r="O36" s="266">
        <f>$F36*N36</f>
        <v>3000</v>
      </c>
      <c r="P36" s="266">
        <f>O36/1000000</f>
        <v>0.003</v>
      </c>
      <c r="Q36" s="437"/>
    </row>
    <row r="37" spans="1:17" s="433" customFormat="1" ht="12.75" customHeight="1">
      <c r="A37" s="344">
        <v>24</v>
      </c>
      <c r="B37" s="754" t="s">
        <v>136</v>
      </c>
      <c r="C37" s="755">
        <v>4902528</v>
      </c>
      <c r="D37" s="756" t="s">
        <v>12</v>
      </c>
      <c r="E37" s="40" t="s">
        <v>326</v>
      </c>
      <c r="F37" s="755">
        <v>300</v>
      </c>
      <c r="G37" s="324">
        <v>76</v>
      </c>
      <c r="H37" s="325">
        <v>76</v>
      </c>
      <c r="I37" s="266">
        <f>G37-H37</f>
        <v>0</v>
      </c>
      <c r="J37" s="266">
        <f>$F37*I37</f>
        <v>0</v>
      </c>
      <c r="K37" s="266">
        <f>J37/1000000</f>
        <v>0</v>
      </c>
      <c r="L37" s="324">
        <v>663</v>
      </c>
      <c r="M37" s="325">
        <v>663</v>
      </c>
      <c r="N37" s="266">
        <f>L37-M37</f>
        <v>0</v>
      </c>
      <c r="O37" s="266">
        <f>$F37*N37</f>
        <v>0</v>
      </c>
      <c r="P37" s="266">
        <f>O37/1000000</f>
        <v>0</v>
      </c>
      <c r="Q37" s="449"/>
    </row>
    <row r="38" spans="1:17" s="433" customFormat="1" ht="12.75" customHeight="1">
      <c r="A38" s="344"/>
      <c r="B38" s="347" t="s">
        <v>26</v>
      </c>
      <c r="C38" s="348"/>
      <c r="D38" s="39"/>
      <c r="E38" s="39"/>
      <c r="F38" s="354"/>
      <c r="G38" s="324"/>
      <c r="H38" s="325"/>
      <c r="I38" s="266"/>
      <c r="J38" s="266"/>
      <c r="K38" s="266"/>
      <c r="L38" s="324"/>
      <c r="M38" s="325"/>
      <c r="N38" s="266"/>
      <c r="O38" s="266"/>
      <c r="P38" s="266"/>
      <c r="Q38" s="437"/>
    </row>
    <row r="39" spans="1:17" s="433" customFormat="1" ht="12.75" customHeight="1">
      <c r="A39" s="344">
        <v>25</v>
      </c>
      <c r="B39" s="311" t="s">
        <v>44</v>
      </c>
      <c r="C39" s="348">
        <v>4864854</v>
      </c>
      <c r="D39" s="43" t="s">
        <v>12</v>
      </c>
      <c r="E39" s="40" t="s">
        <v>326</v>
      </c>
      <c r="F39" s="354">
        <v>1000</v>
      </c>
      <c r="G39" s="324">
        <v>999814</v>
      </c>
      <c r="H39" s="325">
        <v>999814</v>
      </c>
      <c r="I39" s="266">
        <f>G39-H39</f>
        <v>0</v>
      </c>
      <c r="J39" s="266">
        <f>$F39*I39</f>
        <v>0</v>
      </c>
      <c r="K39" s="266">
        <f>J39/1000000</f>
        <v>0</v>
      </c>
      <c r="L39" s="324">
        <v>13639</v>
      </c>
      <c r="M39" s="325">
        <v>13537</v>
      </c>
      <c r="N39" s="266">
        <f>L39-M39</f>
        <v>102</v>
      </c>
      <c r="O39" s="266">
        <f>$F39*N39</f>
        <v>102000</v>
      </c>
      <c r="P39" s="266">
        <f>O39/1000000</f>
        <v>0.102</v>
      </c>
      <c r="Q39" s="466"/>
    </row>
    <row r="40" spans="1:17" s="433" customFormat="1" ht="12.75" customHeight="1">
      <c r="A40" s="344"/>
      <c r="B40" s="347" t="s">
        <v>98</v>
      </c>
      <c r="C40" s="348"/>
      <c r="D40" s="39"/>
      <c r="E40" s="39"/>
      <c r="F40" s="354"/>
      <c r="G40" s="324"/>
      <c r="H40" s="325"/>
      <c r="I40" s="266"/>
      <c r="J40" s="266"/>
      <c r="K40" s="266"/>
      <c r="L40" s="324"/>
      <c r="M40" s="325"/>
      <c r="N40" s="266"/>
      <c r="O40" s="266"/>
      <c r="P40" s="266"/>
      <c r="Q40" s="437"/>
    </row>
    <row r="41" spans="1:17" s="433" customFormat="1" ht="12.75" customHeight="1">
      <c r="A41" s="344">
        <v>26</v>
      </c>
      <c r="B41" s="345" t="s">
        <v>99</v>
      </c>
      <c r="C41" s="348">
        <v>5295159</v>
      </c>
      <c r="D41" s="39" t="s">
        <v>12</v>
      </c>
      <c r="E41" s="40" t="s">
        <v>326</v>
      </c>
      <c r="F41" s="354">
        <v>-1000</v>
      </c>
      <c r="G41" s="324">
        <v>149819</v>
      </c>
      <c r="H41" s="325">
        <v>147937</v>
      </c>
      <c r="I41" s="266">
        <f>G41-H41</f>
        <v>1882</v>
      </c>
      <c r="J41" s="266">
        <f>$F41*I41</f>
        <v>-1882000</v>
      </c>
      <c r="K41" s="266">
        <f>J41/1000000</f>
        <v>-1.882</v>
      </c>
      <c r="L41" s="324">
        <v>8325</v>
      </c>
      <c r="M41" s="325">
        <v>8272</v>
      </c>
      <c r="N41" s="266">
        <f>L41-M41</f>
        <v>53</v>
      </c>
      <c r="O41" s="266">
        <f>$F41*N41</f>
        <v>-53000</v>
      </c>
      <c r="P41" s="266">
        <f>O41/1000000</f>
        <v>-0.053</v>
      </c>
      <c r="Q41" s="437"/>
    </row>
    <row r="42" spans="1:17" s="433" customFormat="1" ht="12.75" customHeight="1">
      <c r="A42" s="344"/>
      <c r="B42" s="345"/>
      <c r="C42" s="348"/>
      <c r="D42" s="39"/>
      <c r="E42" s="40"/>
      <c r="F42" s="354">
        <v>-1000</v>
      </c>
      <c r="G42" s="324">
        <v>147234</v>
      </c>
      <c r="H42" s="325">
        <v>147234</v>
      </c>
      <c r="I42" s="266">
        <f>G42-H42</f>
        <v>0</v>
      </c>
      <c r="J42" s="266">
        <f>$F42*I42</f>
        <v>0</v>
      </c>
      <c r="K42" s="266">
        <f>J42/1000000</f>
        <v>0</v>
      </c>
      <c r="L42" s="324"/>
      <c r="M42" s="325"/>
      <c r="N42" s="266"/>
      <c r="O42" s="266"/>
      <c r="P42" s="266"/>
      <c r="Q42" s="437"/>
    </row>
    <row r="43" spans="1:17" s="433" customFormat="1" ht="12.75" customHeight="1">
      <c r="A43" s="344">
        <v>27</v>
      </c>
      <c r="B43" s="345" t="s">
        <v>100</v>
      </c>
      <c r="C43" s="348">
        <v>4865029</v>
      </c>
      <c r="D43" s="39" t="s">
        <v>12</v>
      </c>
      <c r="E43" s="40" t="s">
        <v>326</v>
      </c>
      <c r="F43" s="354">
        <v>-1000</v>
      </c>
      <c r="G43" s="324">
        <v>40000</v>
      </c>
      <c r="H43" s="325">
        <v>39700</v>
      </c>
      <c r="I43" s="266">
        <f>G43-H43</f>
        <v>300</v>
      </c>
      <c r="J43" s="266">
        <f>$F43*I43</f>
        <v>-300000</v>
      </c>
      <c r="K43" s="266">
        <f>J43/1000000</f>
        <v>-0.3</v>
      </c>
      <c r="L43" s="324">
        <v>1000105</v>
      </c>
      <c r="M43" s="325">
        <v>999933</v>
      </c>
      <c r="N43" s="266">
        <f>L43-M43</f>
        <v>172</v>
      </c>
      <c r="O43" s="266">
        <f>$F43*N43</f>
        <v>-172000</v>
      </c>
      <c r="P43" s="266">
        <f>O43/1000000</f>
        <v>-0.172</v>
      </c>
      <c r="Q43" s="449"/>
    </row>
    <row r="44" spans="1:17" s="433" customFormat="1" ht="12.75" customHeight="1">
      <c r="A44" s="344">
        <v>28</v>
      </c>
      <c r="B44" s="345" t="s">
        <v>101</v>
      </c>
      <c r="C44" s="348">
        <v>4864934</v>
      </c>
      <c r="D44" s="39" t="s">
        <v>12</v>
      </c>
      <c r="E44" s="40" t="s">
        <v>326</v>
      </c>
      <c r="F44" s="354">
        <v>-1000</v>
      </c>
      <c r="G44" s="324">
        <v>1296</v>
      </c>
      <c r="H44" s="325">
        <v>1043</v>
      </c>
      <c r="I44" s="266">
        <f>G44-H44</f>
        <v>253</v>
      </c>
      <c r="J44" s="266">
        <f>$F44*I44</f>
        <v>-253000</v>
      </c>
      <c r="K44" s="266">
        <f>J44/1000000</f>
        <v>-0.253</v>
      </c>
      <c r="L44" s="324">
        <v>999335</v>
      </c>
      <c r="M44" s="325">
        <v>999335</v>
      </c>
      <c r="N44" s="266">
        <f>L44-M44</f>
        <v>0</v>
      </c>
      <c r="O44" s="266">
        <f>$F44*N44</f>
        <v>0</v>
      </c>
      <c r="P44" s="266">
        <f>O44/1000000</f>
        <v>0</v>
      </c>
      <c r="Q44" s="465"/>
    </row>
    <row r="45" spans="1:17" s="433" customFormat="1" ht="12.75" customHeight="1">
      <c r="A45" s="344">
        <v>29</v>
      </c>
      <c r="B45" s="311" t="s">
        <v>102</v>
      </c>
      <c r="C45" s="348">
        <v>4864906</v>
      </c>
      <c r="D45" s="39" t="s">
        <v>12</v>
      </c>
      <c r="E45" s="40" t="s">
        <v>326</v>
      </c>
      <c r="F45" s="354">
        <v>-1000</v>
      </c>
      <c r="G45" s="324">
        <v>1000150</v>
      </c>
      <c r="H45" s="325">
        <v>999810</v>
      </c>
      <c r="I45" s="266">
        <f>G45-H45</f>
        <v>340</v>
      </c>
      <c r="J45" s="266">
        <f>$F45*I45</f>
        <v>-340000</v>
      </c>
      <c r="K45" s="266">
        <f>J45/1000000</f>
        <v>-0.34</v>
      </c>
      <c r="L45" s="324">
        <v>998959</v>
      </c>
      <c r="M45" s="325">
        <v>998960</v>
      </c>
      <c r="N45" s="266">
        <f>L45-M45</f>
        <v>-1</v>
      </c>
      <c r="O45" s="266">
        <f>$F45*N45</f>
        <v>1000</v>
      </c>
      <c r="P45" s="266">
        <f>O45/1000000</f>
        <v>0.001</v>
      </c>
      <c r="Q45" s="455"/>
    </row>
    <row r="46" spans="1:17" s="433" customFormat="1" ht="12.75" customHeight="1">
      <c r="A46" s="344"/>
      <c r="B46" s="347" t="s">
        <v>388</v>
      </c>
      <c r="C46" s="348"/>
      <c r="D46" s="441"/>
      <c r="E46" s="442"/>
      <c r="F46" s="354"/>
      <c r="G46" s="324"/>
      <c r="H46" s="325"/>
      <c r="I46" s="266"/>
      <c r="J46" s="266"/>
      <c r="K46" s="266"/>
      <c r="L46" s="324"/>
      <c r="M46" s="325"/>
      <c r="N46" s="266"/>
      <c r="O46" s="266"/>
      <c r="P46" s="266"/>
      <c r="Q46" s="727"/>
    </row>
    <row r="47" spans="1:17" s="433" customFormat="1" ht="12.75" customHeight="1">
      <c r="A47" s="344">
        <v>30</v>
      </c>
      <c r="B47" s="345" t="s">
        <v>99</v>
      </c>
      <c r="C47" s="348">
        <v>5295177</v>
      </c>
      <c r="D47" s="441" t="s">
        <v>12</v>
      </c>
      <c r="E47" s="442" t="s">
        <v>326</v>
      </c>
      <c r="F47" s="354">
        <v>-1000</v>
      </c>
      <c r="G47" s="324">
        <v>25560</v>
      </c>
      <c r="H47" s="325">
        <v>25077</v>
      </c>
      <c r="I47" s="266">
        <f>G47-H47</f>
        <v>483</v>
      </c>
      <c r="J47" s="266">
        <f>$F47*I47</f>
        <v>-483000</v>
      </c>
      <c r="K47" s="266">
        <f>J47/1000000</f>
        <v>-0.483</v>
      </c>
      <c r="L47" s="324">
        <v>983032</v>
      </c>
      <c r="M47" s="325">
        <v>983031</v>
      </c>
      <c r="N47" s="266">
        <f>L47-M47</f>
        <v>1</v>
      </c>
      <c r="O47" s="266">
        <f>$F47*N47</f>
        <v>-1000</v>
      </c>
      <c r="P47" s="266">
        <f>O47/1000000</f>
        <v>-0.001</v>
      </c>
      <c r="Q47" s="671"/>
    </row>
    <row r="48" spans="1:17" s="433" customFormat="1" ht="12.75" customHeight="1">
      <c r="A48" s="344">
        <v>31</v>
      </c>
      <c r="B48" s="345" t="s">
        <v>391</v>
      </c>
      <c r="C48" s="348">
        <v>5128456</v>
      </c>
      <c r="D48" s="441" t="s">
        <v>12</v>
      </c>
      <c r="E48" s="442" t="s">
        <v>326</v>
      </c>
      <c r="F48" s="354">
        <v>-1000</v>
      </c>
      <c r="G48" s="324">
        <v>42409</v>
      </c>
      <c r="H48" s="325">
        <v>41085</v>
      </c>
      <c r="I48" s="266">
        <f>G48-H48</f>
        <v>1324</v>
      </c>
      <c r="J48" s="266">
        <f>$F48*I48</f>
        <v>-1324000</v>
      </c>
      <c r="K48" s="266">
        <f>J48/1000000</f>
        <v>-1.324</v>
      </c>
      <c r="L48" s="324">
        <v>295</v>
      </c>
      <c r="M48" s="325">
        <v>287</v>
      </c>
      <c r="N48" s="266">
        <f>L48-M48</f>
        <v>8</v>
      </c>
      <c r="O48" s="266">
        <f>$F48*N48</f>
        <v>-8000</v>
      </c>
      <c r="P48" s="266">
        <f>O48/1000000</f>
        <v>-0.008</v>
      </c>
      <c r="Q48" s="443"/>
    </row>
    <row r="49" spans="1:17" s="433" customFormat="1" ht="12.75" customHeight="1">
      <c r="A49" s="344">
        <v>32</v>
      </c>
      <c r="B49" s="345" t="s">
        <v>389</v>
      </c>
      <c r="C49" s="348">
        <v>5128443</v>
      </c>
      <c r="D49" s="441" t="s">
        <v>12</v>
      </c>
      <c r="E49" s="442" t="s">
        <v>326</v>
      </c>
      <c r="F49" s="354">
        <v>-2000</v>
      </c>
      <c r="G49" s="324">
        <v>29728</v>
      </c>
      <c r="H49" s="325">
        <v>28648</v>
      </c>
      <c r="I49" s="266">
        <f>G49-H49</f>
        <v>1080</v>
      </c>
      <c r="J49" s="266">
        <f>$F49*I49</f>
        <v>-2160000</v>
      </c>
      <c r="K49" s="266">
        <f>J49/1000000</f>
        <v>-2.16</v>
      </c>
      <c r="L49" s="324">
        <v>24</v>
      </c>
      <c r="M49" s="325">
        <v>22</v>
      </c>
      <c r="N49" s="266">
        <f>L49-M49</f>
        <v>2</v>
      </c>
      <c r="O49" s="266">
        <f>$F49*N49</f>
        <v>-4000</v>
      </c>
      <c r="P49" s="266">
        <f>O49/1000000</f>
        <v>-0.004</v>
      </c>
      <c r="Q49" s="744"/>
    </row>
    <row r="50" spans="1:17" s="433" customFormat="1" ht="12.75" customHeight="1">
      <c r="A50" s="344"/>
      <c r="B50" s="347" t="s">
        <v>41</v>
      </c>
      <c r="C50" s="348"/>
      <c r="D50" s="39"/>
      <c r="E50" s="39"/>
      <c r="F50" s="354"/>
      <c r="G50" s="324"/>
      <c r="H50" s="325"/>
      <c r="I50" s="266"/>
      <c r="J50" s="266"/>
      <c r="K50" s="266"/>
      <c r="L50" s="324"/>
      <c r="M50" s="325"/>
      <c r="N50" s="266"/>
      <c r="O50" s="266"/>
      <c r="P50" s="266"/>
      <c r="Q50" s="437"/>
    </row>
    <row r="51" spans="1:17" s="433" customFormat="1" ht="12.75" customHeight="1">
      <c r="A51" s="344"/>
      <c r="B51" s="346" t="s">
        <v>18</v>
      </c>
      <c r="C51" s="348"/>
      <c r="D51" s="43"/>
      <c r="E51" s="43"/>
      <c r="F51" s="354"/>
      <c r="G51" s="324"/>
      <c r="H51" s="325"/>
      <c r="I51" s="266"/>
      <c r="J51" s="266"/>
      <c r="K51" s="266"/>
      <c r="L51" s="324"/>
      <c r="M51" s="325"/>
      <c r="N51" s="266"/>
      <c r="O51" s="266"/>
      <c r="P51" s="266"/>
      <c r="Q51" s="437"/>
    </row>
    <row r="52" spans="1:17" s="433" customFormat="1" ht="12.75" customHeight="1">
      <c r="A52" s="344">
        <v>33</v>
      </c>
      <c r="B52" s="345" t="s">
        <v>19</v>
      </c>
      <c r="C52" s="348">
        <v>4864831</v>
      </c>
      <c r="D52" s="39" t="s">
        <v>12</v>
      </c>
      <c r="E52" s="40" t="s">
        <v>326</v>
      </c>
      <c r="F52" s="354">
        <v>1000</v>
      </c>
      <c r="G52" s="324">
        <v>820</v>
      </c>
      <c r="H52" s="325">
        <v>815</v>
      </c>
      <c r="I52" s="266">
        <f>G52-H52</f>
        <v>5</v>
      </c>
      <c r="J52" s="266">
        <f>$F52*I52</f>
        <v>5000</v>
      </c>
      <c r="K52" s="266">
        <f>J52/1000000</f>
        <v>0.005</v>
      </c>
      <c r="L52" s="324">
        <v>110</v>
      </c>
      <c r="M52" s="325">
        <v>83</v>
      </c>
      <c r="N52" s="266">
        <f>L52-M52</f>
        <v>27</v>
      </c>
      <c r="O52" s="266">
        <f>$F52*N52</f>
        <v>27000</v>
      </c>
      <c r="P52" s="266">
        <f>O52/1000000</f>
        <v>0.027</v>
      </c>
      <c r="Q52" s="738"/>
    </row>
    <row r="53" spans="1:17" s="433" customFormat="1" ht="15.75" customHeight="1">
      <c r="A53" s="344">
        <v>34</v>
      </c>
      <c r="B53" s="345" t="s">
        <v>20</v>
      </c>
      <c r="C53" s="348">
        <v>4864825</v>
      </c>
      <c r="D53" s="39" t="s">
        <v>12</v>
      </c>
      <c r="E53" s="40" t="s">
        <v>326</v>
      </c>
      <c r="F53" s="354">
        <v>133.33</v>
      </c>
      <c r="G53" s="324">
        <v>6524</v>
      </c>
      <c r="H53" s="325">
        <v>6434</v>
      </c>
      <c r="I53" s="266">
        <f>G53-H53</f>
        <v>90</v>
      </c>
      <c r="J53" s="266">
        <f>$F53*I53</f>
        <v>11999.7</v>
      </c>
      <c r="K53" s="266">
        <f>J53/1000000</f>
        <v>0.0119997</v>
      </c>
      <c r="L53" s="324">
        <v>374</v>
      </c>
      <c r="M53" s="325">
        <v>266</v>
      </c>
      <c r="N53" s="266">
        <f>L53-M53</f>
        <v>108</v>
      </c>
      <c r="O53" s="266">
        <f>$F53*N53</f>
        <v>14399.640000000001</v>
      </c>
      <c r="P53" s="266">
        <f>O53/1000000</f>
        <v>0.014399640000000002</v>
      </c>
      <c r="Q53" s="437"/>
    </row>
    <row r="54" spans="1:17" ht="15.75" customHeight="1">
      <c r="A54" s="344"/>
      <c r="B54" s="347" t="s">
        <v>112</v>
      </c>
      <c r="C54" s="348"/>
      <c r="D54" s="39"/>
      <c r="E54" s="39"/>
      <c r="F54" s="354"/>
      <c r="G54" s="324"/>
      <c r="H54" s="325"/>
      <c r="I54" s="371"/>
      <c r="J54" s="371"/>
      <c r="K54" s="371"/>
      <c r="L54" s="324"/>
      <c r="M54" s="325"/>
      <c r="N54" s="371"/>
      <c r="O54" s="371"/>
      <c r="P54" s="371"/>
      <c r="Q54" s="146"/>
    </row>
    <row r="55" spans="1:17" s="433" customFormat="1" ht="15.75" customHeight="1">
      <c r="A55" s="344">
        <v>35</v>
      </c>
      <c r="B55" s="345" t="s">
        <v>113</v>
      </c>
      <c r="C55" s="348">
        <v>5295199</v>
      </c>
      <c r="D55" s="39" t="s">
        <v>12</v>
      </c>
      <c r="E55" s="40" t="s">
        <v>326</v>
      </c>
      <c r="F55" s="354">
        <v>1000</v>
      </c>
      <c r="G55" s="324">
        <v>998183</v>
      </c>
      <c r="H55" s="325">
        <v>998183</v>
      </c>
      <c r="I55" s="266">
        <f>G55-H55</f>
        <v>0</v>
      </c>
      <c r="J55" s="266">
        <f>$F55*I55</f>
        <v>0</v>
      </c>
      <c r="K55" s="266">
        <f>J55/1000000</f>
        <v>0</v>
      </c>
      <c r="L55" s="324">
        <v>1170</v>
      </c>
      <c r="M55" s="325">
        <v>1170</v>
      </c>
      <c r="N55" s="266">
        <f>L55-M55</f>
        <v>0</v>
      </c>
      <c r="O55" s="266">
        <f>$F55*N55</f>
        <v>0</v>
      </c>
      <c r="P55" s="266">
        <f>O55/1000000</f>
        <v>0</v>
      </c>
      <c r="Q55" s="437"/>
    </row>
    <row r="56" spans="1:17" s="470" customFormat="1" ht="15.75" customHeight="1">
      <c r="A56" s="332">
        <v>36</v>
      </c>
      <c r="B56" s="311" t="s">
        <v>114</v>
      </c>
      <c r="C56" s="348">
        <v>4864828</v>
      </c>
      <c r="D56" s="43" t="s">
        <v>12</v>
      </c>
      <c r="E56" s="40" t="s">
        <v>326</v>
      </c>
      <c r="F56" s="348">
        <v>133</v>
      </c>
      <c r="G56" s="324">
        <v>993886</v>
      </c>
      <c r="H56" s="325">
        <v>994019</v>
      </c>
      <c r="I56" s="266">
        <f>G56-H56</f>
        <v>-133</v>
      </c>
      <c r="J56" s="266">
        <f>$F56*I56</f>
        <v>-17689</v>
      </c>
      <c r="K56" s="266">
        <f>J56/1000000</f>
        <v>-0.017689</v>
      </c>
      <c r="L56" s="324">
        <v>10059</v>
      </c>
      <c r="M56" s="325">
        <v>10071</v>
      </c>
      <c r="N56" s="266">
        <f>L56-M56</f>
        <v>-12</v>
      </c>
      <c r="O56" s="266">
        <f>$F56*N56</f>
        <v>-1596</v>
      </c>
      <c r="P56" s="266">
        <f>O56/1000000</f>
        <v>-0.001596</v>
      </c>
      <c r="Q56" s="324"/>
    </row>
    <row r="57" spans="1:17" s="433" customFormat="1" ht="15.75" customHeight="1">
      <c r="A57" s="332"/>
      <c r="B57" s="346" t="s">
        <v>423</v>
      </c>
      <c r="C57" s="348"/>
      <c r="D57" s="43"/>
      <c r="E57" s="40"/>
      <c r="F57" s="348"/>
      <c r="G57" s="324"/>
      <c r="H57" s="325"/>
      <c r="I57" s="266"/>
      <c r="J57" s="266"/>
      <c r="K57" s="266"/>
      <c r="L57" s="324"/>
      <c r="M57" s="325"/>
      <c r="N57" s="266"/>
      <c r="O57" s="266"/>
      <c r="P57" s="266"/>
      <c r="Q57" s="324"/>
    </row>
    <row r="58" spans="1:17" s="433" customFormat="1" ht="15.75" customHeight="1">
      <c r="A58" s="332">
        <v>37</v>
      </c>
      <c r="B58" s="311" t="s">
        <v>35</v>
      </c>
      <c r="C58" s="348">
        <v>5295145</v>
      </c>
      <c r="D58" s="43" t="s">
        <v>12</v>
      </c>
      <c r="E58" s="40" t="s">
        <v>326</v>
      </c>
      <c r="F58" s="348">
        <v>-1000</v>
      </c>
      <c r="G58" s="324">
        <v>955033</v>
      </c>
      <c r="H58" s="325">
        <v>955033</v>
      </c>
      <c r="I58" s="266">
        <f>G58-H58</f>
        <v>0</v>
      </c>
      <c r="J58" s="266">
        <f>$F58*I58</f>
        <v>0</v>
      </c>
      <c r="K58" s="266">
        <f>J58/1000000</f>
        <v>0</v>
      </c>
      <c r="L58" s="324">
        <v>990185</v>
      </c>
      <c r="M58" s="325">
        <v>990185</v>
      </c>
      <c r="N58" s="266">
        <f>L58-M58</f>
        <v>0</v>
      </c>
      <c r="O58" s="266">
        <f>$F58*N58</f>
        <v>0</v>
      </c>
      <c r="P58" s="266">
        <f>O58/1000000</f>
        <v>0</v>
      </c>
      <c r="Q58" s="324"/>
    </row>
    <row r="59" spans="1:17" s="473" customFormat="1" ht="15.75" customHeight="1" thickBot="1">
      <c r="A59" s="735">
        <v>38</v>
      </c>
      <c r="B59" s="736" t="s">
        <v>166</v>
      </c>
      <c r="C59" s="349">
        <v>5295146</v>
      </c>
      <c r="D59" s="349" t="s">
        <v>12</v>
      </c>
      <c r="E59" s="349" t="s">
        <v>326</v>
      </c>
      <c r="F59" s="349">
        <v>-1000</v>
      </c>
      <c r="G59" s="435">
        <v>981065</v>
      </c>
      <c r="H59" s="436">
        <v>981065</v>
      </c>
      <c r="I59" s="349">
        <f>G59-H59</f>
        <v>0</v>
      </c>
      <c r="J59" s="349">
        <f>$F59*I59</f>
        <v>0</v>
      </c>
      <c r="K59" s="349">
        <f>J59/1000000</f>
        <v>0</v>
      </c>
      <c r="L59" s="435">
        <v>999226</v>
      </c>
      <c r="M59" s="436">
        <v>999926</v>
      </c>
      <c r="N59" s="349">
        <f>L59-M59</f>
        <v>-700</v>
      </c>
      <c r="O59" s="349">
        <f>$F59*N59</f>
        <v>700000</v>
      </c>
      <c r="P59" s="349">
        <f>O59/1000000</f>
        <v>0.7</v>
      </c>
      <c r="Q59" s="435"/>
    </row>
    <row r="60" spans="1:17" s="433" customFormat="1" ht="6" customHeight="1" thickTop="1">
      <c r="A60" s="332"/>
      <c r="B60" s="311"/>
      <c r="C60" s="348"/>
      <c r="D60" s="43"/>
      <c r="E60" s="40"/>
      <c r="F60" s="348"/>
      <c r="G60" s="324"/>
      <c r="H60" s="325"/>
      <c r="I60" s="266"/>
      <c r="J60" s="266"/>
      <c r="K60" s="266"/>
      <c r="L60" s="325"/>
      <c r="M60" s="325"/>
      <c r="N60" s="266"/>
      <c r="O60" s="266"/>
      <c r="P60" s="266"/>
      <c r="Q60" s="470"/>
    </row>
    <row r="61" spans="2:16" ht="15" customHeight="1">
      <c r="B61" s="15" t="s">
        <v>132</v>
      </c>
      <c r="F61" s="191"/>
      <c r="G61" s="325"/>
      <c r="H61" s="325"/>
      <c r="I61" s="16"/>
      <c r="J61" s="16"/>
      <c r="K61" s="374">
        <f>SUM(K8:K60)-K34</f>
        <v>-9.58272397</v>
      </c>
      <c r="N61" s="16"/>
      <c r="O61" s="16"/>
      <c r="P61" s="374">
        <f>SUM(P8:P60)-P34</f>
        <v>0.28777093999999986</v>
      </c>
    </row>
    <row r="62" spans="2:16" ht="1.5" customHeight="1">
      <c r="B62" s="15"/>
      <c r="F62" s="191"/>
      <c r="G62" s="325"/>
      <c r="H62" s="325"/>
      <c r="I62" s="16"/>
      <c r="J62" s="16"/>
      <c r="K62" s="27"/>
      <c r="N62" s="16"/>
      <c r="O62" s="16"/>
      <c r="P62" s="27"/>
    </row>
    <row r="63" spans="2:16" ht="16.5">
      <c r="B63" s="15" t="s">
        <v>133</v>
      </c>
      <c r="F63" s="191"/>
      <c r="G63" s="325"/>
      <c r="H63" s="325"/>
      <c r="I63" s="16"/>
      <c r="J63" s="16"/>
      <c r="K63" s="374">
        <f>SUM(K61:K62)</f>
        <v>-9.58272397</v>
      </c>
      <c r="N63" s="16"/>
      <c r="O63" s="16"/>
      <c r="P63" s="374">
        <f>SUM(P61:P62)</f>
        <v>0.28777093999999986</v>
      </c>
    </row>
    <row r="64" spans="6:8" ht="15">
      <c r="F64" s="191"/>
      <c r="G64" s="325"/>
      <c r="H64" s="325"/>
    </row>
    <row r="65" spans="6:17" ht="15">
      <c r="F65" s="191"/>
      <c r="G65" s="325"/>
      <c r="H65" s="325"/>
      <c r="Q65" s="246" t="str">
        <f>NDPL!$Q$1</f>
        <v>APRIL-2020</v>
      </c>
    </row>
    <row r="66" spans="6:8" ht="15">
      <c r="F66" s="191"/>
      <c r="G66" s="325"/>
      <c r="H66" s="325"/>
    </row>
    <row r="67" spans="6:17" ht="15">
      <c r="F67" s="191"/>
      <c r="G67" s="325"/>
      <c r="H67" s="325"/>
      <c r="Q67" s="246"/>
    </row>
    <row r="68" spans="1:16" ht="18.75" thickBot="1">
      <c r="A68" s="85" t="s">
        <v>228</v>
      </c>
      <c r="F68" s="191"/>
      <c r="G68" s="6"/>
      <c r="H68" s="6"/>
      <c r="I68" s="45" t="s">
        <v>7</v>
      </c>
      <c r="J68" s="17"/>
      <c r="K68" s="17"/>
      <c r="L68" s="17"/>
      <c r="M68" s="17"/>
      <c r="N68" s="45" t="s">
        <v>376</v>
      </c>
      <c r="O68" s="17"/>
      <c r="P68" s="17"/>
    </row>
    <row r="69" spans="1:17" ht="39.75" thickBot="1" thickTop="1">
      <c r="A69" s="34" t="s">
        <v>8</v>
      </c>
      <c r="B69" s="31" t="s">
        <v>9</v>
      </c>
      <c r="C69" s="32" t="s">
        <v>1</v>
      </c>
      <c r="D69" s="32" t="s">
        <v>2</v>
      </c>
      <c r="E69" s="32" t="s">
        <v>3</v>
      </c>
      <c r="F69" s="32" t="s">
        <v>10</v>
      </c>
      <c r="G69" s="34" t="str">
        <f>NDPL!G5</f>
        <v>FINAL READING 30/04/2020</v>
      </c>
      <c r="H69" s="32" t="str">
        <f>NDPL!H5</f>
        <v>INTIAL READING 01/04/2020</v>
      </c>
      <c r="I69" s="32" t="s">
        <v>4</v>
      </c>
      <c r="J69" s="32" t="s">
        <v>5</v>
      </c>
      <c r="K69" s="32" t="s">
        <v>6</v>
      </c>
      <c r="L69" s="34" t="str">
        <f>NDPL!G5</f>
        <v>FINAL READING 30/04/2020</v>
      </c>
      <c r="M69" s="32" t="str">
        <f>NDPL!H5</f>
        <v>INTIAL READING 01/04/2020</v>
      </c>
      <c r="N69" s="32" t="s">
        <v>4</v>
      </c>
      <c r="O69" s="32" t="s">
        <v>5</v>
      </c>
      <c r="P69" s="32" t="s">
        <v>6</v>
      </c>
      <c r="Q69" s="33" t="s">
        <v>289</v>
      </c>
    </row>
    <row r="70" spans="1:16" ht="17.25" thickBot="1" thickTop="1">
      <c r="A70" s="18"/>
      <c r="B70" s="86"/>
      <c r="C70" s="18"/>
      <c r="D70" s="18"/>
      <c r="E70" s="18"/>
      <c r="F70" s="312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1:17" ht="15.75" customHeight="1" thickTop="1">
      <c r="A71" s="342"/>
      <c r="B71" s="343" t="s">
        <v>118</v>
      </c>
      <c r="C71" s="35"/>
      <c r="D71" s="35"/>
      <c r="E71" s="35"/>
      <c r="F71" s="313"/>
      <c r="G71" s="28"/>
      <c r="H71" s="445"/>
      <c r="I71" s="445"/>
      <c r="J71" s="445"/>
      <c r="K71" s="445"/>
      <c r="L71" s="28"/>
      <c r="M71" s="445"/>
      <c r="N71" s="445"/>
      <c r="O71" s="445"/>
      <c r="P71" s="445"/>
      <c r="Q71" s="521"/>
    </row>
    <row r="72" spans="1:17" s="433" customFormat="1" ht="15.75" customHeight="1">
      <c r="A72" s="344">
        <v>1</v>
      </c>
      <c r="B72" s="345" t="s">
        <v>15</v>
      </c>
      <c r="C72" s="348">
        <v>4864994</v>
      </c>
      <c r="D72" s="39" t="s">
        <v>12</v>
      </c>
      <c r="E72" s="40" t="s">
        <v>326</v>
      </c>
      <c r="F72" s="354">
        <v>-1000</v>
      </c>
      <c r="G72" s="324">
        <v>990906</v>
      </c>
      <c r="H72" s="325">
        <v>990869</v>
      </c>
      <c r="I72" s="325">
        <f>G72-H72</f>
        <v>37</v>
      </c>
      <c r="J72" s="325">
        <f>$F72*I72</f>
        <v>-37000</v>
      </c>
      <c r="K72" s="325">
        <f>J72/1000000</f>
        <v>-0.037</v>
      </c>
      <c r="L72" s="324">
        <v>997545</v>
      </c>
      <c r="M72" s="325">
        <v>997660</v>
      </c>
      <c r="N72" s="325">
        <f>L72-M72</f>
        <v>-115</v>
      </c>
      <c r="O72" s="325">
        <f>$F72*N72</f>
        <v>115000</v>
      </c>
      <c r="P72" s="325">
        <f>O72/1000000</f>
        <v>0.115</v>
      </c>
      <c r="Q72" s="437"/>
    </row>
    <row r="73" spans="1:17" s="433" customFormat="1" ht="15.75" customHeight="1">
      <c r="A73" s="344">
        <v>2</v>
      </c>
      <c r="B73" s="345" t="s">
        <v>16</v>
      </c>
      <c r="C73" s="348">
        <v>5295153</v>
      </c>
      <c r="D73" s="39" t="s">
        <v>12</v>
      </c>
      <c r="E73" s="40" t="s">
        <v>326</v>
      </c>
      <c r="F73" s="354">
        <v>-1000</v>
      </c>
      <c r="G73" s="324">
        <v>989594</v>
      </c>
      <c r="H73" s="325">
        <v>989543</v>
      </c>
      <c r="I73" s="325">
        <f>G73-H73</f>
        <v>51</v>
      </c>
      <c r="J73" s="325">
        <f>$F73*I73</f>
        <v>-51000</v>
      </c>
      <c r="K73" s="325">
        <f>J73/1000000</f>
        <v>-0.051</v>
      </c>
      <c r="L73" s="324">
        <v>963198</v>
      </c>
      <c r="M73" s="325">
        <v>963325</v>
      </c>
      <c r="N73" s="325">
        <f>L73-M73</f>
        <v>-127</v>
      </c>
      <c r="O73" s="325">
        <f>$F73*N73</f>
        <v>127000</v>
      </c>
      <c r="P73" s="325">
        <f>O73/1000000</f>
        <v>0.127</v>
      </c>
      <c r="Q73" s="437"/>
    </row>
    <row r="74" spans="1:17" s="433" customFormat="1" ht="15">
      <c r="A74" s="344">
        <v>3</v>
      </c>
      <c r="B74" s="345" t="s">
        <v>17</v>
      </c>
      <c r="C74" s="348">
        <v>5100234</v>
      </c>
      <c r="D74" s="39" t="s">
        <v>12</v>
      </c>
      <c r="E74" s="40" t="s">
        <v>326</v>
      </c>
      <c r="F74" s="354">
        <v>-1000</v>
      </c>
      <c r="G74" s="324">
        <v>994132</v>
      </c>
      <c r="H74" s="325">
        <v>994140</v>
      </c>
      <c r="I74" s="325">
        <f>G74-H74</f>
        <v>-8</v>
      </c>
      <c r="J74" s="325">
        <f>$F74*I74</f>
        <v>8000</v>
      </c>
      <c r="K74" s="325">
        <f>J74/1000000</f>
        <v>0.008</v>
      </c>
      <c r="L74" s="324">
        <v>998322</v>
      </c>
      <c r="M74" s="325">
        <v>998509</v>
      </c>
      <c r="N74" s="325">
        <f>L74-M74</f>
        <v>-187</v>
      </c>
      <c r="O74" s="325">
        <f>$F74*N74</f>
        <v>187000</v>
      </c>
      <c r="P74" s="325">
        <f>O74/1000000</f>
        <v>0.187</v>
      </c>
      <c r="Q74" s="434"/>
    </row>
    <row r="75" spans="1:17" s="433" customFormat="1" ht="15">
      <c r="A75" s="344">
        <v>4</v>
      </c>
      <c r="B75" s="345" t="s">
        <v>156</v>
      </c>
      <c r="C75" s="348">
        <v>5128452</v>
      </c>
      <c r="D75" s="39" t="s">
        <v>12</v>
      </c>
      <c r="E75" s="40" t="s">
        <v>326</v>
      </c>
      <c r="F75" s="354">
        <v>-1000</v>
      </c>
      <c r="G75" s="324">
        <v>994311</v>
      </c>
      <c r="H75" s="325">
        <v>993408</v>
      </c>
      <c r="I75" s="325">
        <f>G75-H75</f>
        <v>903</v>
      </c>
      <c r="J75" s="325">
        <f>$F75*I75</f>
        <v>-903000</v>
      </c>
      <c r="K75" s="325">
        <f>J75/1000000</f>
        <v>-0.903</v>
      </c>
      <c r="L75" s="324">
        <v>999249</v>
      </c>
      <c r="M75" s="325">
        <v>999297</v>
      </c>
      <c r="N75" s="325">
        <f>L75-M75</f>
        <v>-48</v>
      </c>
      <c r="O75" s="325">
        <f>$F75*N75</f>
        <v>48000</v>
      </c>
      <c r="P75" s="325">
        <f>O75/1000000</f>
        <v>0.048</v>
      </c>
      <c r="Q75" s="764"/>
    </row>
    <row r="76" spans="1:17" s="433" customFormat="1" ht="15.75" customHeight="1">
      <c r="A76" s="344"/>
      <c r="B76" s="346" t="s">
        <v>119</v>
      </c>
      <c r="C76" s="348"/>
      <c r="D76" s="43"/>
      <c r="E76" s="43"/>
      <c r="F76" s="354"/>
      <c r="G76" s="324"/>
      <c r="H76" s="325"/>
      <c r="I76" s="454"/>
      <c r="J76" s="454"/>
      <c r="K76" s="454"/>
      <c r="L76" s="324"/>
      <c r="M76" s="325"/>
      <c r="N76" s="454"/>
      <c r="O76" s="454"/>
      <c r="P76" s="454"/>
      <c r="Q76" s="437"/>
    </row>
    <row r="77" spans="1:17" s="433" customFormat="1" ht="15" customHeight="1">
      <c r="A77" s="344">
        <v>5</v>
      </c>
      <c r="B77" s="345" t="s">
        <v>120</v>
      </c>
      <c r="C77" s="348">
        <v>4864978</v>
      </c>
      <c r="D77" s="39" t="s">
        <v>12</v>
      </c>
      <c r="E77" s="40" t="s">
        <v>326</v>
      </c>
      <c r="F77" s="354">
        <v>-1000</v>
      </c>
      <c r="G77" s="324">
        <v>27181</v>
      </c>
      <c r="H77" s="325">
        <v>26303</v>
      </c>
      <c r="I77" s="454">
        <f aca="true" t="shared" si="12" ref="I77:I83">G77-H77</f>
        <v>878</v>
      </c>
      <c r="J77" s="454">
        <f aca="true" t="shared" si="13" ref="J77:J83">$F77*I77</f>
        <v>-878000</v>
      </c>
      <c r="K77" s="454">
        <f aca="true" t="shared" si="14" ref="K77:K83">J77/1000000</f>
        <v>-0.878</v>
      </c>
      <c r="L77" s="324">
        <v>997550</v>
      </c>
      <c r="M77" s="325">
        <v>997492</v>
      </c>
      <c r="N77" s="454">
        <f aca="true" t="shared" si="15" ref="N77:N83">L77-M77</f>
        <v>58</v>
      </c>
      <c r="O77" s="454">
        <f aca="true" t="shared" si="16" ref="O77:O83">$F77*N77</f>
        <v>-58000</v>
      </c>
      <c r="P77" s="454">
        <f aca="true" t="shared" si="17" ref="P77:P83">O77/1000000</f>
        <v>-0.058</v>
      </c>
      <c r="Q77" s="437"/>
    </row>
    <row r="78" spans="1:17" s="433" customFormat="1" ht="15" customHeight="1">
      <c r="A78" s="344">
        <v>6</v>
      </c>
      <c r="B78" s="345" t="s">
        <v>121</v>
      </c>
      <c r="C78" s="348">
        <v>5128449</v>
      </c>
      <c r="D78" s="39" t="s">
        <v>12</v>
      </c>
      <c r="E78" s="40" t="s">
        <v>326</v>
      </c>
      <c r="F78" s="354">
        <v>-1000</v>
      </c>
      <c r="G78" s="324">
        <v>12659</v>
      </c>
      <c r="H78" s="325">
        <v>12194</v>
      </c>
      <c r="I78" s="454">
        <f t="shared" si="12"/>
        <v>465</v>
      </c>
      <c r="J78" s="454">
        <f t="shared" si="13"/>
        <v>-465000</v>
      </c>
      <c r="K78" s="454">
        <f t="shared" si="14"/>
        <v>-0.465</v>
      </c>
      <c r="L78" s="324">
        <v>996540</v>
      </c>
      <c r="M78" s="325">
        <v>996427</v>
      </c>
      <c r="N78" s="454">
        <f t="shared" si="15"/>
        <v>113</v>
      </c>
      <c r="O78" s="454">
        <f t="shared" si="16"/>
        <v>-113000</v>
      </c>
      <c r="P78" s="454">
        <f t="shared" si="17"/>
        <v>-0.113</v>
      </c>
      <c r="Q78" s="437"/>
    </row>
    <row r="79" spans="1:17" s="433" customFormat="1" ht="15" customHeight="1">
      <c r="A79" s="344">
        <v>7</v>
      </c>
      <c r="B79" s="345" t="s">
        <v>122</v>
      </c>
      <c r="C79" s="348">
        <v>5295141</v>
      </c>
      <c r="D79" s="39" t="s">
        <v>12</v>
      </c>
      <c r="E79" s="40" t="s">
        <v>326</v>
      </c>
      <c r="F79" s="354">
        <v>-1000</v>
      </c>
      <c r="G79" s="324">
        <v>7772</v>
      </c>
      <c r="H79" s="325">
        <v>7773</v>
      </c>
      <c r="I79" s="454">
        <f t="shared" si="12"/>
        <v>-1</v>
      </c>
      <c r="J79" s="454">
        <f t="shared" si="13"/>
        <v>1000</v>
      </c>
      <c r="K79" s="454">
        <f t="shared" si="14"/>
        <v>0.001</v>
      </c>
      <c r="L79" s="324">
        <v>12521</v>
      </c>
      <c r="M79" s="325">
        <v>12573</v>
      </c>
      <c r="N79" s="454">
        <f t="shared" si="15"/>
        <v>-52</v>
      </c>
      <c r="O79" s="454">
        <f t="shared" si="16"/>
        <v>52000</v>
      </c>
      <c r="P79" s="454">
        <f t="shared" si="17"/>
        <v>0.052</v>
      </c>
      <c r="Q79" s="437"/>
    </row>
    <row r="80" spans="1:17" s="433" customFormat="1" ht="15" customHeight="1">
      <c r="A80" s="344">
        <v>8</v>
      </c>
      <c r="B80" s="345" t="s">
        <v>123</v>
      </c>
      <c r="C80" s="348">
        <v>4865167</v>
      </c>
      <c r="D80" s="39" t="s">
        <v>12</v>
      </c>
      <c r="E80" s="40" t="s">
        <v>326</v>
      </c>
      <c r="F80" s="354">
        <v>-1000</v>
      </c>
      <c r="G80" s="324">
        <v>1655</v>
      </c>
      <c r="H80" s="325">
        <v>1655</v>
      </c>
      <c r="I80" s="789">
        <v>0</v>
      </c>
      <c r="J80" s="789">
        <v>0</v>
      </c>
      <c r="K80" s="789">
        <v>0</v>
      </c>
      <c r="L80" s="324">
        <v>980809</v>
      </c>
      <c r="M80" s="325">
        <v>980809</v>
      </c>
      <c r="N80" s="789">
        <v>0</v>
      </c>
      <c r="O80" s="789">
        <v>0</v>
      </c>
      <c r="P80" s="789">
        <v>0</v>
      </c>
      <c r="Q80" s="437"/>
    </row>
    <row r="81" spans="1:17" s="478" customFormat="1" ht="15" customHeight="1">
      <c r="A81" s="802">
        <v>9</v>
      </c>
      <c r="B81" s="803" t="s">
        <v>124</v>
      </c>
      <c r="C81" s="804">
        <v>5128413</v>
      </c>
      <c r="D81" s="61" t="s">
        <v>12</v>
      </c>
      <c r="E81" s="62" t="s">
        <v>326</v>
      </c>
      <c r="F81" s="354">
        <v>-1000</v>
      </c>
      <c r="G81" s="324">
        <v>992424</v>
      </c>
      <c r="H81" s="325">
        <v>992400</v>
      </c>
      <c r="I81" s="454">
        <f>G81-H81</f>
        <v>24</v>
      </c>
      <c r="J81" s="454">
        <f>$F81*I81</f>
        <v>-24000</v>
      </c>
      <c r="K81" s="454">
        <f>J81/1000000</f>
        <v>-0.024</v>
      </c>
      <c r="L81" s="324">
        <v>968943</v>
      </c>
      <c r="M81" s="325">
        <v>968961</v>
      </c>
      <c r="N81" s="454">
        <f>L81-M81</f>
        <v>-18</v>
      </c>
      <c r="O81" s="454">
        <f>$F81*N81</f>
        <v>18000</v>
      </c>
      <c r="P81" s="454">
        <f>O81/1000000</f>
        <v>0.018</v>
      </c>
      <c r="Q81" s="805"/>
    </row>
    <row r="82" spans="1:17" s="478" customFormat="1" ht="15" customHeight="1">
      <c r="A82" s="802"/>
      <c r="B82" s="803"/>
      <c r="C82" s="804">
        <v>5295133</v>
      </c>
      <c r="D82" s="61" t="s">
        <v>12</v>
      </c>
      <c r="E82" s="62" t="s">
        <v>326</v>
      </c>
      <c r="F82" s="354">
        <v>-1000</v>
      </c>
      <c r="G82" s="324">
        <v>999984</v>
      </c>
      <c r="H82" s="325">
        <v>1000000</v>
      </c>
      <c r="I82" s="454">
        <f>G82-H82</f>
        <v>-16</v>
      </c>
      <c r="J82" s="454">
        <f>$F82*I82</f>
        <v>16000</v>
      </c>
      <c r="K82" s="454">
        <f>J82/1000000</f>
        <v>0.016</v>
      </c>
      <c r="L82" s="324">
        <v>11</v>
      </c>
      <c r="M82" s="325">
        <v>0</v>
      </c>
      <c r="N82" s="454">
        <f>L82-M82</f>
        <v>11</v>
      </c>
      <c r="O82" s="454">
        <f>$F82*N82</f>
        <v>-11000</v>
      </c>
      <c r="P82" s="454">
        <f>O82/1000000</f>
        <v>-0.011</v>
      </c>
      <c r="Q82" s="805" t="s">
        <v>476</v>
      </c>
    </row>
    <row r="83" spans="1:17" s="433" customFormat="1" ht="15.75" customHeight="1">
      <c r="A83" s="344">
        <v>10</v>
      </c>
      <c r="B83" s="345" t="s">
        <v>125</v>
      </c>
      <c r="C83" s="348">
        <v>5295135</v>
      </c>
      <c r="D83" s="39" t="s">
        <v>12</v>
      </c>
      <c r="E83" s="40" t="s">
        <v>326</v>
      </c>
      <c r="F83" s="354">
        <v>-1000</v>
      </c>
      <c r="G83" s="324">
        <v>961325</v>
      </c>
      <c r="H83" s="325">
        <v>961137</v>
      </c>
      <c r="I83" s="325">
        <f t="shared" si="12"/>
        <v>188</v>
      </c>
      <c r="J83" s="325">
        <f t="shared" si="13"/>
        <v>-188000</v>
      </c>
      <c r="K83" s="325">
        <f t="shared" si="14"/>
        <v>-0.188</v>
      </c>
      <c r="L83" s="324">
        <v>979111</v>
      </c>
      <c r="M83" s="266">
        <v>979095</v>
      </c>
      <c r="N83" s="325">
        <f t="shared" si="15"/>
        <v>16</v>
      </c>
      <c r="O83" s="325">
        <f t="shared" si="16"/>
        <v>-16000</v>
      </c>
      <c r="P83" s="325">
        <f t="shared" si="17"/>
        <v>-0.016</v>
      </c>
      <c r="Q83" s="764"/>
    </row>
    <row r="84" spans="1:17" s="433" customFormat="1" ht="15.75" customHeight="1">
      <c r="A84" s="344"/>
      <c r="B84" s="347" t="s">
        <v>126</v>
      </c>
      <c r="C84" s="348"/>
      <c r="D84" s="39"/>
      <c r="E84" s="39"/>
      <c r="F84" s="354"/>
      <c r="G84" s="324"/>
      <c r="H84" s="325"/>
      <c r="I84" s="454"/>
      <c r="J84" s="454"/>
      <c r="K84" s="454"/>
      <c r="L84" s="324"/>
      <c r="M84" s="325"/>
      <c r="N84" s="454"/>
      <c r="O84" s="454"/>
      <c r="P84" s="454"/>
      <c r="Q84" s="437"/>
    </row>
    <row r="85" spans="1:17" s="433" customFormat="1" ht="15.75" customHeight="1">
      <c r="A85" s="344">
        <v>11</v>
      </c>
      <c r="B85" s="345" t="s">
        <v>127</v>
      </c>
      <c r="C85" s="348">
        <v>5295129</v>
      </c>
      <c r="D85" s="39" t="s">
        <v>12</v>
      </c>
      <c r="E85" s="40" t="s">
        <v>326</v>
      </c>
      <c r="F85" s="354">
        <v>-1000</v>
      </c>
      <c r="G85" s="324">
        <v>971923</v>
      </c>
      <c r="H85" s="266">
        <v>971734</v>
      </c>
      <c r="I85" s="454">
        <f>G85-H85</f>
        <v>189</v>
      </c>
      <c r="J85" s="454">
        <f>$F85*I85</f>
        <v>-189000</v>
      </c>
      <c r="K85" s="454">
        <f>J85/1000000</f>
        <v>-0.189</v>
      </c>
      <c r="L85" s="324">
        <v>976220</v>
      </c>
      <c r="M85" s="266">
        <v>976266</v>
      </c>
      <c r="N85" s="454">
        <f>L85-M85</f>
        <v>-46</v>
      </c>
      <c r="O85" s="454">
        <f>$F85*N85</f>
        <v>46000</v>
      </c>
      <c r="P85" s="454">
        <f>O85/1000000</f>
        <v>0.046</v>
      </c>
      <c r="Q85" s="437"/>
    </row>
    <row r="86" spans="1:17" s="433" customFormat="1" ht="15.75" customHeight="1">
      <c r="A86" s="344">
        <v>12</v>
      </c>
      <c r="B86" s="345" t="s">
        <v>128</v>
      </c>
      <c r="C86" s="348">
        <v>4864917</v>
      </c>
      <c r="D86" s="39" t="s">
        <v>12</v>
      </c>
      <c r="E86" s="40" t="s">
        <v>326</v>
      </c>
      <c r="F86" s="354">
        <v>-1000</v>
      </c>
      <c r="G86" s="324">
        <v>962446</v>
      </c>
      <c r="H86" s="266">
        <v>962247</v>
      </c>
      <c r="I86" s="454">
        <f>G86-H86</f>
        <v>199</v>
      </c>
      <c r="J86" s="454">
        <f>$F86*I86</f>
        <v>-199000</v>
      </c>
      <c r="K86" s="454">
        <f>J86/1000000</f>
        <v>-0.199</v>
      </c>
      <c r="L86" s="324">
        <v>825360</v>
      </c>
      <c r="M86" s="266">
        <v>825346</v>
      </c>
      <c r="N86" s="454">
        <f>L86-M86</f>
        <v>14</v>
      </c>
      <c r="O86" s="454">
        <f>$F86*N86</f>
        <v>-14000</v>
      </c>
      <c r="P86" s="454">
        <f>O86/1000000</f>
        <v>-0.014</v>
      </c>
      <c r="Q86" s="437"/>
    </row>
    <row r="87" spans="1:17" s="433" customFormat="1" ht="15.75" customHeight="1">
      <c r="A87" s="344"/>
      <c r="B87" s="346" t="s">
        <v>129</v>
      </c>
      <c r="C87" s="348"/>
      <c r="D87" s="43"/>
      <c r="E87" s="43"/>
      <c r="F87" s="354"/>
      <c r="G87" s="324"/>
      <c r="H87" s="325"/>
      <c r="I87" s="454"/>
      <c r="J87" s="454"/>
      <c r="K87" s="454"/>
      <c r="L87" s="324"/>
      <c r="M87" s="325"/>
      <c r="N87" s="454"/>
      <c r="O87" s="454"/>
      <c r="P87" s="454"/>
      <c r="Q87" s="437"/>
    </row>
    <row r="88" spans="1:17" s="433" customFormat="1" ht="19.5" customHeight="1">
      <c r="A88" s="344">
        <v>13</v>
      </c>
      <c r="B88" s="345" t="s">
        <v>130</v>
      </c>
      <c r="C88" s="348">
        <v>5128447</v>
      </c>
      <c r="D88" s="39" t="s">
        <v>12</v>
      </c>
      <c r="E88" s="40" t="s">
        <v>326</v>
      </c>
      <c r="F88" s="354">
        <v>-2000</v>
      </c>
      <c r="G88" s="324">
        <v>1911</v>
      </c>
      <c r="H88" s="325">
        <v>936</v>
      </c>
      <c r="I88" s="454">
        <f>G88-H88</f>
        <v>975</v>
      </c>
      <c r="J88" s="454">
        <f>$F88*I88</f>
        <v>-1950000</v>
      </c>
      <c r="K88" s="454">
        <f>J88/1000000</f>
        <v>-1.95</v>
      </c>
      <c r="L88" s="324">
        <v>0</v>
      </c>
      <c r="M88" s="325">
        <v>0</v>
      </c>
      <c r="N88" s="454">
        <f>L88-M88</f>
        <v>0</v>
      </c>
      <c r="O88" s="454">
        <f>$F88*N88</f>
        <v>0</v>
      </c>
      <c r="P88" s="454">
        <f>O88/1000000</f>
        <v>0</v>
      </c>
      <c r="Q88" s="448"/>
    </row>
    <row r="89" spans="1:17" s="433" customFormat="1" ht="19.5" customHeight="1">
      <c r="A89" s="344">
        <v>14</v>
      </c>
      <c r="B89" s="345" t="s">
        <v>131</v>
      </c>
      <c r="C89" s="348">
        <v>5128445</v>
      </c>
      <c r="D89" s="39" t="s">
        <v>12</v>
      </c>
      <c r="E89" s="40" t="s">
        <v>326</v>
      </c>
      <c r="F89" s="354">
        <v>-1000</v>
      </c>
      <c r="G89" s="324">
        <v>56924</v>
      </c>
      <c r="H89" s="325">
        <v>55697</v>
      </c>
      <c r="I89" s="325">
        <f>G89-H89</f>
        <v>1227</v>
      </c>
      <c r="J89" s="325">
        <f>$F89*I89</f>
        <v>-1227000</v>
      </c>
      <c r="K89" s="325">
        <f>J89/1000000</f>
        <v>-1.227</v>
      </c>
      <c r="L89" s="324">
        <v>111</v>
      </c>
      <c r="M89" s="325">
        <v>111</v>
      </c>
      <c r="N89" s="325">
        <f>L89-M89</f>
        <v>0</v>
      </c>
      <c r="O89" s="325">
        <f>$F89*N89</f>
        <v>0</v>
      </c>
      <c r="P89" s="325">
        <f>O89/1000000</f>
        <v>0</v>
      </c>
      <c r="Q89" s="448"/>
    </row>
    <row r="90" spans="1:17" s="433" customFormat="1" ht="19.5" customHeight="1">
      <c r="A90" s="344">
        <v>15</v>
      </c>
      <c r="B90" s="345" t="s">
        <v>390</v>
      </c>
      <c r="C90" s="348">
        <v>5295168</v>
      </c>
      <c r="D90" s="39" t="s">
        <v>12</v>
      </c>
      <c r="E90" s="40" t="s">
        <v>326</v>
      </c>
      <c r="F90" s="354">
        <v>-1000</v>
      </c>
      <c r="G90" s="324">
        <v>20157</v>
      </c>
      <c r="H90" s="325">
        <v>18951</v>
      </c>
      <c r="I90" s="325">
        <f>G90-H90</f>
        <v>1206</v>
      </c>
      <c r="J90" s="325">
        <f>$F90*I90</f>
        <v>-1206000</v>
      </c>
      <c r="K90" s="325">
        <f>J90/1000000</f>
        <v>-1.206</v>
      </c>
      <c r="L90" s="324">
        <v>0</v>
      </c>
      <c r="M90" s="325">
        <v>0</v>
      </c>
      <c r="N90" s="325">
        <f>L90-M90</f>
        <v>0</v>
      </c>
      <c r="O90" s="325">
        <f>$F90*N90</f>
        <v>0</v>
      </c>
      <c r="P90" s="325">
        <f>O90/1000000</f>
        <v>0</v>
      </c>
      <c r="Q90" s="437"/>
    </row>
    <row r="91" spans="1:17" s="473" customFormat="1" ht="15.75" thickBot="1">
      <c r="A91" s="673"/>
      <c r="B91" s="770"/>
      <c r="C91" s="349"/>
      <c r="D91" s="87"/>
      <c r="E91" s="476"/>
      <c r="F91" s="349"/>
      <c r="G91" s="435"/>
      <c r="H91" s="436"/>
      <c r="I91" s="436"/>
      <c r="J91" s="436"/>
      <c r="K91" s="436"/>
      <c r="L91" s="435"/>
      <c r="M91" s="436"/>
      <c r="N91" s="436"/>
      <c r="O91" s="436"/>
      <c r="P91" s="436"/>
      <c r="Q91" s="771"/>
    </row>
    <row r="92" spans="1:17" ht="18.75" thickTop="1">
      <c r="A92" s="433"/>
      <c r="B92" s="291" t="s">
        <v>230</v>
      </c>
      <c r="C92" s="433"/>
      <c r="D92" s="433"/>
      <c r="E92" s="433"/>
      <c r="F92" s="565"/>
      <c r="G92" s="433"/>
      <c r="H92" s="433"/>
      <c r="I92" s="522"/>
      <c r="J92" s="522"/>
      <c r="K92" s="149">
        <f>SUM(K72:K91)</f>
        <v>-7.292</v>
      </c>
      <c r="L92" s="470"/>
      <c r="M92" s="433"/>
      <c r="N92" s="522"/>
      <c r="O92" s="522"/>
      <c r="P92" s="149">
        <f>SUM(P72:P91)</f>
        <v>0.38099999999999995</v>
      </c>
      <c r="Q92" s="433"/>
    </row>
    <row r="93" spans="2:16" ht="18">
      <c r="B93" s="291"/>
      <c r="F93" s="191"/>
      <c r="I93" s="16"/>
      <c r="J93" s="16"/>
      <c r="K93" s="19"/>
      <c r="L93" s="17"/>
      <c r="N93" s="16"/>
      <c r="O93" s="16"/>
      <c r="P93" s="292"/>
    </row>
    <row r="94" spans="2:16" ht="18">
      <c r="B94" s="291" t="s">
        <v>137</v>
      </c>
      <c r="F94" s="191"/>
      <c r="I94" s="16"/>
      <c r="J94" s="16"/>
      <c r="K94" s="341">
        <f>SUM(K92:K93)</f>
        <v>-7.292</v>
      </c>
      <c r="L94" s="17"/>
      <c r="N94" s="16"/>
      <c r="O94" s="16"/>
      <c r="P94" s="341">
        <f>SUM(P92:P93)</f>
        <v>0.38099999999999995</v>
      </c>
    </row>
    <row r="95" spans="6:16" ht="15">
      <c r="F95" s="191"/>
      <c r="I95" s="16"/>
      <c r="J95" s="16"/>
      <c r="K95" s="19"/>
      <c r="L95" s="17"/>
      <c r="N95" s="16"/>
      <c r="O95" s="16"/>
      <c r="P95" s="19"/>
    </row>
    <row r="96" spans="6:16" ht="15">
      <c r="F96" s="191"/>
      <c r="I96" s="16"/>
      <c r="J96" s="16"/>
      <c r="K96" s="19"/>
      <c r="L96" s="17"/>
      <c r="N96" s="16"/>
      <c r="O96" s="16"/>
      <c r="P96" s="19"/>
    </row>
    <row r="97" spans="6:18" ht="15">
      <c r="F97" s="191"/>
      <c r="I97" s="16"/>
      <c r="J97" s="16"/>
      <c r="K97" s="19"/>
      <c r="L97" s="17"/>
      <c r="N97" s="16"/>
      <c r="O97" s="16"/>
      <c r="P97" s="19"/>
      <c r="Q97" s="246" t="str">
        <f>NDPL!Q1</f>
        <v>APRIL-2020</v>
      </c>
      <c r="R97" s="246"/>
    </row>
    <row r="98" spans="1:16" ht="18.75" thickBot="1">
      <c r="A98" s="301" t="s">
        <v>229</v>
      </c>
      <c r="F98" s="191"/>
      <c r="G98" s="6"/>
      <c r="H98" s="6"/>
      <c r="I98" s="45" t="s">
        <v>7</v>
      </c>
      <c r="J98" s="17"/>
      <c r="K98" s="17"/>
      <c r="L98" s="17"/>
      <c r="M98" s="17"/>
      <c r="N98" s="45" t="s">
        <v>376</v>
      </c>
      <c r="O98" s="17"/>
      <c r="P98" s="17"/>
    </row>
    <row r="99" spans="1:17" ht="48" customHeight="1" thickBot="1" thickTop="1">
      <c r="A99" s="34" t="s">
        <v>8</v>
      </c>
      <c r="B99" s="31" t="s">
        <v>9</v>
      </c>
      <c r="C99" s="32" t="s">
        <v>1</v>
      </c>
      <c r="D99" s="32" t="s">
        <v>2</v>
      </c>
      <c r="E99" s="32" t="s">
        <v>3</v>
      </c>
      <c r="F99" s="32" t="s">
        <v>10</v>
      </c>
      <c r="G99" s="34" t="str">
        <f>NDPL!G5</f>
        <v>FINAL READING 30/04/2020</v>
      </c>
      <c r="H99" s="32" t="str">
        <f>NDPL!H5</f>
        <v>INTIAL READING 01/04/2020</v>
      </c>
      <c r="I99" s="32" t="s">
        <v>4</v>
      </c>
      <c r="J99" s="32" t="s">
        <v>5</v>
      </c>
      <c r="K99" s="32" t="s">
        <v>6</v>
      </c>
      <c r="L99" s="34" t="str">
        <f>NDPL!G5</f>
        <v>FINAL READING 30/04/2020</v>
      </c>
      <c r="M99" s="32" t="str">
        <f>NDPL!H5</f>
        <v>INTIAL READING 01/04/2020</v>
      </c>
      <c r="N99" s="32" t="s">
        <v>4</v>
      </c>
      <c r="O99" s="32" t="s">
        <v>5</v>
      </c>
      <c r="P99" s="32" t="s">
        <v>6</v>
      </c>
      <c r="Q99" s="33" t="s">
        <v>289</v>
      </c>
    </row>
    <row r="100" spans="1:16" ht="17.25" thickBot="1" thickTop="1">
      <c r="A100" s="5"/>
      <c r="B100" s="42"/>
      <c r="C100" s="4"/>
      <c r="D100" s="4"/>
      <c r="E100" s="4"/>
      <c r="F100" s="314"/>
      <c r="G100" s="4"/>
      <c r="H100" s="4"/>
      <c r="I100" s="4"/>
      <c r="J100" s="4"/>
      <c r="K100" s="4"/>
      <c r="L100" s="18"/>
      <c r="M100" s="4"/>
      <c r="N100" s="4"/>
      <c r="O100" s="4"/>
      <c r="P100" s="4"/>
    </row>
    <row r="101" spans="1:17" ht="15.75" customHeight="1" thickTop="1">
      <c r="A101" s="342"/>
      <c r="B101" s="351" t="s">
        <v>31</v>
      </c>
      <c r="C101" s="352"/>
      <c r="D101" s="80"/>
      <c r="E101" s="88"/>
      <c r="F101" s="315"/>
      <c r="G101" s="30"/>
      <c r="H101" s="23"/>
      <c r="I101" s="24"/>
      <c r="J101" s="24"/>
      <c r="K101" s="24"/>
      <c r="L101" s="22"/>
      <c r="M101" s="23"/>
      <c r="N101" s="24"/>
      <c r="O101" s="24"/>
      <c r="P101" s="24"/>
      <c r="Q101" s="145"/>
    </row>
    <row r="102" spans="1:17" s="433" customFormat="1" ht="15.75" customHeight="1">
      <c r="A102" s="344">
        <v>1</v>
      </c>
      <c r="B102" s="345" t="s">
        <v>32</v>
      </c>
      <c r="C102" s="348">
        <v>4864791</v>
      </c>
      <c r="D102" s="441" t="s">
        <v>12</v>
      </c>
      <c r="E102" s="442" t="s">
        <v>326</v>
      </c>
      <c r="F102" s="354">
        <v>-266.67</v>
      </c>
      <c r="G102" s="324">
        <v>996793</v>
      </c>
      <c r="H102" s="325">
        <v>996668</v>
      </c>
      <c r="I102" s="266">
        <f>G102-H102</f>
        <v>125</v>
      </c>
      <c r="J102" s="266">
        <f>$F102*I102</f>
        <v>-33333.75</v>
      </c>
      <c r="K102" s="266">
        <f>J102/1000000</f>
        <v>-0.03333375</v>
      </c>
      <c r="L102" s="788">
        <v>999846</v>
      </c>
      <c r="M102" s="325">
        <v>999846</v>
      </c>
      <c r="N102" s="266">
        <f>L102-M102</f>
        <v>0</v>
      </c>
      <c r="O102" s="266">
        <f>$F102*N102</f>
        <v>0</v>
      </c>
      <c r="P102" s="266">
        <f>O102/1000000</f>
        <v>0</v>
      </c>
      <c r="Q102" s="465"/>
    </row>
    <row r="103" spans="1:17" s="433" customFormat="1" ht="15.75" customHeight="1">
      <c r="A103" s="344">
        <v>2</v>
      </c>
      <c r="B103" s="345" t="s">
        <v>33</v>
      </c>
      <c r="C103" s="348">
        <v>4864867</v>
      </c>
      <c r="D103" s="39" t="s">
        <v>12</v>
      </c>
      <c r="E103" s="40" t="s">
        <v>326</v>
      </c>
      <c r="F103" s="354">
        <v>-500</v>
      </c>
      <c r="G103" s="324">
        <v>1784</v>
      </c>
      <c r="H103" s="325">
        <v>1724</v>
      </c>
      <c r="I103" s="266">
        <f>G103-H103</f>
        <v>60</v>
      </c>
      <c r="J103" s="266">
        <f>$F103*I103</f>
        <v>-30000</v>
      </c>
      <c r="K103" s="266">
        <f>J103/1000000</f>
        <v>-0.03</v>
      </c>
      <c r="L103" s="324">
        <v>999924</v>
      </c>
      <c r="M103" s="325">
        <v>999915</v>
      </c>
      <c r="N103" s="325">
        <f>L103-M103</f>
        <v>9</v>
      </c>
      <c r="O103" s="325">
        <f>$F103*N103</f>
        <v>-4500</v>
      </c>
      <c r="P103" s="325">
        <f>O103/1000000</f>
        <v>-0.0045</v>
      </c>
      <c r="Q103" s="437"/>
    </row>
    <row r="104" spans="1:17" s="433" customFormat="1" ht="15.75" customHeight="1">
      <c r="A104" s="344"/>
      <c r="B104" s="347" t="s">
        <v>355</v>
      </c>
      <c r="C104" s="348"/>
      <c r="D104" s="39"/>
      <c r="E104" s="40"/>
      <c r="F104" s="354"/>
      <c r="G104" s="324"/>
      <c r="H104" s="325"/>
      <c r="I104" s="266"/>
      <c r="J104" s="266"/>
      <c r="K104" s="266"/>
      <c r="L104" s="324"/>
      <c r="M104" s="325"/>
      <c r="N104" s="325"/>
      <c r="O104" s="325"/>
      <c r="P104" s="325"/>
      <c r="Q104" s="437"/>
    </row>
    <row r="105" spans="1:17" s="433" customFormat="1" ht="15">
      <c r="A105" s="344">
        <v>3</v>
      </c>
      <c r="B105" s="311" t="s">
        <v>104</v>
      </c>
      <c r="C105" s="348">
        <v>4865107</v>
      </c>
      <c r="D105" s="43" t="s">
        <v>12</v>
      </c>
      <c r="E105" s="40" t="s">
        <v>326</v>
      </c>
      <c r="F105" s="354">
        <v>-266.66</v>
      </c>
      <c r="G105" s="324">
        <v>2470</v>
      </c>
      <c r="H105" s="325">
        <v>2103</v>
      </c>
      <c r="I105" s="266">
        <f aca="true" t="shared" si="18" ref="I105:I113">G105-H105</f>
        <v>367</v>
      </c>
      <c r="J105" s="266">
        <f aca="true" t="shared" si="19" ref="J105:J114">$F105*I105</f>
        <v>-97864.22000000002</v>
      </c>
      <c r="K105" s="266">
        <f aca="true" t="shared" si="20" ref="K105:K114">J105/1000000</f>
        <v>-0.09786422000000002</v>
      </c>
      <c r="L105" s="324">
        <v>2151</v>
      </c>
      <c r="M105" s="325">
        <v>2150</v>
      </c>
      <c r="N105" s="325">
        <f aca="true" t="shared" si="21" ref="N105:N113">L105-M105</f>
        <v>1</v>
      </c>
      <c r="O105" s="325">
        <f aca="true" t="shared" si="22" ref="O105:O114">$F105*N105</f>
        <v>-266.66</v>
      </c>
      <c r="P105" s="325">
        <f aca="true" t="shared" si="23" ref="P105:P114">O105/1000000</f>
        <v>-0.00026666</v>
      </c>
      <c r="Q105" s="466"/>
    </row>
    <row r="106" spans="1:17" s="433" customFormat="1" ht="15.75" customHeight="1">
      <c r="A106" s="344">
        <v>4</v>
      </c>
      <c r="B106" s="345" t="s">
        <v>105</v>
      </c>
      <c r="C106" s="348">
        <v>4865137</v>
      </c>
      <c r="D106" s="39" t="s">
        <v>12</v>
      </c>
      <c r="E106" s="40" t="s">
        <v>326</v>
      </c>
      <c r="F106" s="354">
        <v>-100</v>
      </c>
      <c r="G106" s="324">
        <v>103426</v>
      </c>
      <c r="H106" s="325">
        <v>102754</v>
      </c>
      <c r="I106" s="266">
        <f t="shared" si="18"/>
        <v>672</v>
      </c>
      <c r="J106" s="266">
        <f t="shared" si="19"/>
        <v>-67200</v>
      </c>
      <c r="K106" s="266">
        <f t="shared" si="20"/>
        <v>-0.0672</v>
      </c>
      <c r="L106" s="324">
        <v>152237</v>
      </c>
      <c r="M106" s="325">
        <v>152234</v>
      </c>
      <c r="N106" s="325">
        <f t="shared" si="21"/>
        <v>3</v>
      </c>
      <c r="O106" s="325">
        <f t="shared" si="22"/>
        <v>-300</v>
      </c>
      <c r="P106" s="325">
        <f t="shared" si="23"/>
        <v>-0.0003</v>
      </c>
      <c r="Q106" s="437"/>
    </row>
    <row r="107" spans="1:17" s="433" customFormat="1" ht="15">
      <c r="A107" s="344">
        <v>5</v>
      </c>
      <c r="B107" s="345" t="s">
        <v>106</v>
      </c>
      <c r="C107" s="348">
        <v>4865136</v>
      </c>
      <c r="D107" s="39" t="s">
        <v>12</v>
      </c>
      <c r="E107" s="40" t="s">
        <v>326</v>
      </c>
      <c r="F107" s="354">
        <v>-200</v>
      </c>
      <c r="G107" s="324">
        <v>989395</v>
      </c>
      <c r="H107" s="325">
        <v>989570</v>
      </c>
      <c r="I107" s="266">
        <f t="shared" si="18"/>
        <v>-175</v>
      </c>
      <c r="J107" s="266">
        <f t="shared" si="19"/>
        <v>35000</v>
      </c>
      <c r="K107" s="266">
        <f t="shared" si="20"/>
        <v>0.035</v>
      </c>
      <c r="L107" s="324">
        <v>999321</v>
      </c>
      <c r="M107" s="325">
        <v>999322</v>
      </c>
      <c r="N107" s="325">
        <f t="shared" si="21"/>
        <v>-1</v>
      </c>
      <c r="O107" s="325">
        <f t="shared" si="22"/>
        <v>200</v>
      </c>
      <c r="P107" s="325">
        <f t="shared" si="23"/>
        <v>0.0002</v>
      </c>
      <c r="Q107" s="750"/>
    </row>
    <row r="108" spans="1:17" s="433" customFormat="1" ht="15">
      <c r="A108" s="344">
        <v>6</v>
      </c>
      <c r="B108" s="345" t="s">
        <v>107</v>
      </c>
      <c r="C108" s="348">
        <v>4865172</v>
      </c>
      <c r="D108" s="39" t="s">
        <v>12</v>
      </c>
      <c r="E108" s="40" t="s">
        <v>326</v>
      </c>
      <c r="F108" s="354">
        <v>-1000</v>
      </c>
      <c r="G108" s="324">
        <v>999949</v>
      </c>
      <c r="H108" s="325">
        <v>999978</v>
      </c>
      <c r="I108" s="266">
        <f>G108-H108</f>
        <v>-29</v>
      </c>
      <c r="J108" s="266">
        <f>$F108*I108</f>
        <v>29000</v>
      </c>
      <c r="K108" s="266">
        <f>J108/1000000</f>
        <v>0.029</v>
      </c>
      <c r="L108" s="324">
        <v>999999</v>
      </c>
      <c r="M108" s="325">
        <v>1000000</v>
      </c>
      <c r="N108" s="325">
        <f>L108-M108</f>
        <v>-1</v>
      </c>
      <c r="O108" s="325">
        <f>$F108*N108</f>
        <v>1000</v>
      </c>
      <c r="P108" s="325">
        <f>O108/1000000</f>
        <v>0.001</v>
      </c>
      <c r="Q108" s="665"/>
    </row>
    <row r="109" spans="1:17" s="433" customFormat="1" ht="15">
      <c r="A109" s="344">
        <v>7</v>
      </c>
      <c r="B109" s="345" t="s">
        <v>108</v>
      </c>
      <c r="C109" s="348">
        <v>4864968</v>
      </c>
      <c r="D109" s="39" t="s">
        <v>12</v>
      </c>
      <c r="E109" s="40" t="s">
        <v>326</v>
      </c>
      <c r="F109" s="354">
        <v>-800</v>
      </c>
      <c r="G109" s="324">
        <v>1334</v>
      </c>
      <c r="H109" s="325">
        <v>1290</v>
      </c>
      <c r="I109" s="266">
        <f t="shared" si="18"/>
        <v>44</v>
      </c>
      <c r="J109" s="266">
        <f t="shared" si="19"/>
        <v>-35200</v>
      </c>
      <c r="K109" s="266">
        <f t="shared" si="20"/>
        <v>-0.0352</v>
      </c>
      <c r="L109" s="324">
        <v>2564</v>
      </c>
      <c r="M109" s="325">
        <v>2558</v>
      </c>
      <c r="N109" s="325">
        <f t="shared" si="21"/>
        <v>6</v>
      </c>
      <c r="O109" s="325">
        <f t="shared" si="22"/>
        <v>-4800</v>
      </c>
      <c r="P109" s="325">
        <f t="shared" si="23"/>
        <v>-0.0048</v>
      </c>
      <c r="Q109" s="448"/>
    </row>
    <row r="110" spans="1:17" s="433" customFormat="1" ht="15.75" customHeight="1">
      <c r="A110" s="344">
        <v>8</v>
      </c>
      <c r="B110" s="345" t="s">
        <v>351</v>
      </c>
      <c r="C110" s="348">
        <v>4865004</v>
      </c>
      <c r="D110" s="39" t="s">
        <v>12</v>
      </c>
      <c r="E110" s="40" t="s">
        <v>326</v>
      </c>
      <c r="F110" s="354">
        <v>-800</v>
      </c>
      <c r="G110" s="324">
        <v>3372</v>
      </c>
      <c r="H110" s="325">
        <v>3463</v>
      </c>
      <c r="I110" s="266">
        <f t="shared" si="18"/>
        <v>-91</v>
      </c>
      <c r="J110" s="266">
        <f t="shared" si="19"/>
        <v>72800</v>
      </c>
      <c r="K110" s="266">
        <f t="shared" si="20"/>
        <v>0.0728</v>
      </c>
      <c r="L110" s="324">
        <v>1323</v>
      </c>
      <c r="M110" s="325">
        <v>1325</v>
      </c>
      <c r="N110" s="325">
        <f t="shared" si="21"/>
        <v>-2</v>
      </c>
      <c r="O110" s="325">
        <f t="shared" si="22"/>
        <v>1600</v>
      </c>
      <c r="P110" s="325">
        <f t="shared" si="23"/>
        <v>0.0016</v>
      </c>
      <c r="Q110" s="466"/>
    </row>
    <row r="111" spans="1:17" s="433" customFormat="1" ht="15.75" customHeight="1">
      <c r="A111" s="344">
        <v>9</v>
      </c>
      <c r="B111" s="345" t="s">
        <v>373</v>
      </c>
      <c r="C111" s="348">
        <v>4865050</v>
      </c>
      <c r="D111" s="39" t="s">
        <v>12</v>
      </c>
      <c r="E111" s="40" t="s">
        <v>326</v>
      </c>
      <c r="F111" s="354">
        <v>-800</v>
      </c>
      <c r="G111" s="324">
        <v>995385</v>
      </c>
      <c r="H111" s="325">
        <v>995521</v>
      </c>
      <c r="I111" s="266">
        <f>G111-H111</f>
        <v>-136</v>
      </c>
      <c r="J111" s="266">
        <f t="shared" si="19"/>
        <v>108800</v>
      </c>
      <c r="K111" s="266">
        <f t="shared" si="20"/>
        <v>0.1088</v>
      </c>
      <c r="L111" s="324">
        <v>998980</v>
      </c>
      <c r="M111" s="325">
        <v>999010</v>
      </c>
      <c r="N111" s="325">
        <f>L111-M111</f>
        <v>-30</v>
      </c>
      <c r="O111" s="325">
        <f t="shared" si="22"/>
        <v>24000</v>
      </c>
      <c r="P111" s="325">
        <f t="shared" si="23"/>
        <v>0.024</v>
      </c>
      <c r="Q111" s="437"/>
    </row>
    <row r="112" spans="1:17" s="433" customFormat="1" ht="15.75" customHeight="1">
      <c r="A112" s="344">
        <v>10</v>
      </c>
      <c r="B112" s="345" t="s">
        <v>372</v>
      </c>
      <c r="C112" s="348">
        <v>4864998</v>
      </c>
      <c r="D112" s="39" t="s">
        <v>12</v>
      </c>
      <c r="E112" s="40" t="s">
        <v>326</v>
      </c>
      <c r="F112" s="354">
        <v>-800</v>
      </c>
      <c r="G112" s="324">
        <v>961875</v>
      </c>
      <c r="H112" s="325">
        <v>961959</v>
      </c>
      <c r="I112" s="266">
        <f t="shared" si="18"/>
        <v>-84</v>
      </c>
      <c r="J112" s="266">
        <f t="shared" si="19"/>
        <v>67200</v>
      </c>
      <c r="K112" s="266">
        <f t="shared" si="20"/>
        <v>0.0672</v>
      </c>
      <c r="L112" s="324">
        <v>980821</v>
      </c>
      <c r="M112" s="325">
        <v>981147</v>
      </c>
      <c r="N112" s="325">
        <f t="shared" si="21"/>
        <v>-326</v>
      </c>
      <c r="O112" s="325">
        <f t="shared" si="22"/>
        <v>260800</v>
      </c>
      <c r="P112" s="325">
        <f t="shared" si="23"/>
        <v>0.2608</v>
      </c>
      <c r="Q112" s="437"/>
    </row>
    <row r="113" spans="1:17" s="433" customFormat="1" ht="15.75" customHeight="1">
      <c r="A113" s="344">
        <v>11</v>
      </c>
      <c r="B113" s="345" t="s">
        <v>366</v>
      </c>
      <c r="C113" s="348">
        <v>4864993</v>
      </c>
      <c r="D113" s="161" t="s">
        <v>12</v>
      </c>
      <c r="E113" s="249" t="s">
        <v>326</v>
      </c>
      <c r="F113" s="354">
        <v>-800</v>
      </c>
      <c r="G113" s="324">
        <v>965896</v>
      </c>
      <c r="H113" s="325">
        <v>966268</v>
      </c>
      <c r="I113" s="266">
        <f t="shared" si="18"/>
        <v>-372</v>
      </c>
      <c r="J113" s="266">
        <f t="shared" si="19"/>
        <v>297600</v>
      </c>
      <c r="K113" s="266">
        <f t="shared" si="20"/>
        <v>0.2976</v>
      </c>
      <c r="L113" s="324">
        <v>990020</v>
      </c>
      <c r="M113" s="325">
        <v>990085</v>
      </c>
      <c r="N113" s="325">
        <f t="shared" si="21"/>
        <v>-65</v>
      </c>
      <c r="O113" s="325">
        <f t="shared" si="22"/>
        <v>52000</v>
      </c>
      <c r="P113" s="325">
        <f t="shared" si="23"/>
        <v>0.052</v>
      </c>
      <c r="Q113" s="438"/>
    </row>
    <row r="114" spans="1:17" s="433" customFormat="1" ht="15.75" customHeight="1">
      <c r="A114" s="344">
        <v>12</v>
      </c>
      <c r="B114" s="345" t="s">
        <v>408</v>
      </c>
      <c r="C114" s="348">
        <v>5128403</v>
      </c>
      <c r="D114" s="161" t="s">
        <v>12</v>
      </c>
      <c r="E114" s="249" t="s">
        <v>326</v>
      </c>
      <c r="F114" s="354">
        <v>-2000</v>
      </c>
      <c r="G114" s="324">
        <v>997887</v>
      </c>
      <c r="H114" s="325">
        <v>997977</v>
      </c>
      <c r="I114" s="266">
        <f>G114-H114</f>
        <v>-90</v>
      </c>
      <c r="J114" s="266">
        <f t="shared" si="19"/>
        <v>180000</v>
      </c>
      <c r="K114" s="266">
        <f t="shared" si="20"/>
        <v>0.18</v>
      </c>
      <c r="L114" s="324">
        <v>999589</v>
      </c>
      <c r="M114" s="325">
        <v>999597</v>
      </c>
      <c r="N114" s="325">
        <f>L114-M114</f>
        <v>-8</v>
      </c>
      <c r="O114" s="325">
        <f t="shared" si="22"/>
        <v>16000</v>
      </c>
      <c r="P114" s="325">
        <f t="shared" si="23"/>
        <v>0.016</v>
      </c>
      <c r="Q114" s="467"/>
    </row>
    <row r="115" spans="1:17" s="433" customFormat="1" ht="15.75" customHeight="1">
      <c r="A115" s="344"/>
      <c r="B115" s="346" t="s">
        <v>356</v>
      </c>
      <c r="C115" s="348"/>
      <c r="D115" s="43"/>
      <c r="E115" s="43"/>
      <c r="F115" s="354"/>
      <c r="G115" s="324"/>
      <c r="H115" s="325"/>
      <c r="I115" s="266"/>
      <c r="J115" s="266"/>
      <c r="K115" s="266"/>
      <c r="L115" s="324"/>
      <c r="M115" s="325"/>
      <c r="N115" s="325"/>
      <c r="O115" s="325"/>
      <c r="P115" s="325"/>
      <c r="Q115" s="437"/>
    </row>
    <row r="116" spans="1:17" s="433" customFormat="1" ht="15.75" customHeight="1">
      <c r="A116" s="344">
        <v>13</v>
      </c>
      <c r="B116" s="345" t="s">
        <v>109</v>
      </c>
      <c r="C116" s="348">
        <v>4864949</v>
      </c>
      <c r="D116" s="39" t="s">
        <v>12</v>
      </c>
      <c r="E116" s="40" t="s">
        <v>326</v>
      </c>
      <c r="F116" s="354">
        <v>-2000</v>
      </c>
      <c r="G116" s="324">
        <v>996437</v>
      </c>
      <c r="H116" s="325">
        <v>996598</v>
      </c>
      <c r="I116" s="266">
        <f>G116-H116</f>
        <v>-161</v>
      </c>
      <c r="J116" s="266">
        <f>$F116*I116</f>
        <v>322000</v>
      </c>
      <c r="K116" s="266">
        <f>J116/1000000</f>
        <v>0.322</v>
      </c>
      <c r="L116" s="324">
        <v>999533</v>
      </c>
      <c r="M116" s="325">
        <v>999539</v>
      </c>
      <c r="N116" s="325">
        <f>L116-M116</f>
        <v>-6</v>
      </c>
      <c r="O116" s="325">
        <f>$F116*N116</f>
        <v>12000</v>
      </c>
      <c r="P116" s="325">
        <f>O116/1000000</f>
        <v>0.012</v>
      </c>
      <c r="Q116" s="437"/>
    </row>
    <row r="117" spans="1:17" s="433" customFormat="1" ht="15.75" customHeight="1">
      <c r="A117" s="344">
        <v>14</v>
      </c>
      <c r="B117" s="345" t="s">
        <v>110</v>
      </c>
      <c r="C117" s="348">
        <v>4865016</v>
      </c>
      <c r="D117" s="39" t="s">
        <v>12</v>
      </c>
      <c r="E117" s="40" t="s">
        <v>326</v>
      </c>
      <c r="F117" s="354">
        <v>-800</v>
      </c>
      <c r="G117" s="324">
        <v>7</v>
      </c>
      <c r="H117" s="325">
        <v>7</v>
      </c>
      <c r="I117" s="266">
        <v>0</v>
      </c>
      <c r="J117" s="266">
        <v>0</v>
      </c>
      <c r="K117" s="266">
        <v>0</v>
      </c>
      <c r="L117" s="324">
        <v>999722</v>
      </c>
      <c r="M117" s="325">
        <v>999722</v>
      </c>
      <c r="N117" s="266">
        <v>0</v>
      </c>
      <c r="O117" s="266">
        <v>0</v>
      </c>
      <c r="P117" s="266">
        <v>0</v>
      </c>
      <c r="Q117" s="449"/>
    </row>
    <row r="118" spans="1:17" ht="15.75" customHeight="1">
      <c r="A118" s="344"/>
      <c r="B118" s="347" t="s">
        <v>111</v>
      </c>
      <c r="C118" s="348"/>
      <c r="D118" s="39"/>
      <c r="E118" s="39"/>
      <c r="F118" s="354"/>
      <c r="G118" s="324"/>
      <c r="H118" s="325"/>
      <c r="I118" s="371"/>
      <c r="J118" s="371"/>
      <c r="K118" s="371"/>
      <c r="L118" s="324"/>
      <c r="M118" s="325"/>
      <c r="N118" s="323"/>
      <c r="O118" s="323"/>
      <c r="P118" s="323"/>
      <c r="Q118" s="146"/>
    </row>
    <row r="119" spans="1:17" s="433" customFormat="1" ht="15.75" customHeight="1">
      <c r="A119" s="344">
        <v>15</v>
      </c>
      <c r="B119" s="311" t="s">
        <v>43</v>
      </c>
      <c r="C119" s="348">
        <v>4864843</v>
      </c>
      <c r="D119" s="43" t="s">
        <v>12</v>
      </c>
      <c r="E119" s="40" t="s">
        <v>326</v>
      </c>
      <c r="F119" s="354">
        <v>-1000</v>
      </c>
      <c r="G119" s="324">
        <v>999972</v>
      </c>
      <c r="H119" s="325">
        <v>999980</v>
      </c>
      <c r="I119" s="266">
        <f>G119-H119</f>
        <v>-8</v>
      </c>
      <c r="J119" s="266">
        <f>$F119*I119</f>
        <v>8000</v>
      </c>
      <c r="K119" s="266">
        <f>J119/1000000</f>
        <v>0.008</v>
      </c>
      <c r="L119" s="324">
        <v>27816</v>
      </c>
      <c r="M119" s="325">
        <v>27903</v>
      </c>
      <c r="N119" s="325">
        <f>L119-M119</f>
        <v>-87</v>
      </c>
      <c r="O119" s="325">
        <f>$F119*N119</f>
        <v>87000</v>
      </c>
      <c r="P119" s="325">
        <f>O119/1000000</f>
        <v>0.087</v>
      </c>
      <c r="Q119" s="437"/>
    </row>
    <row r="120" spans="1:17" ht="15.75" customHeight="1">
      <c r="A120" s="344"/>
      <c r="B120" s="347" t="s">
        <v>44</v>
      </c>
      <c r="C120" s="348"/>
      <c r="D120" s="39"/>
      <c r="E120" s="39"/>
      <c r="F120" s="354"/>
      <c r="G120" s="324"/>
      <c r="H120" s="325"/>
      <c r="I120" s="371"/>
      <c r="J120" s="371"/>
      <c r="K120" s="371"/>
      <c r="L120" s="324"/>
      <c r="M120" s="325"/>
      <c r="N120" s="323"/>
      <c r="O120" s="323"/>
      <c r="P120" s="323"/>
      <c r="Q120" s="146"/>
    </row>
    <row r="121" spans="1:17" s="433" customFormat="1" ht="15.75" customHeight="1">
      <c r="A121" s="344">
        <v>16</v>
      </c>
      <c r="B121" s="345" t="s">
        <v>77</v>
      </c>
      <c r="C121" s="348">
        <v>4865169</v>
      </c>
      <c r="D121" s="39" t="s">
        <v>12</v>
      </c>
      <c r="E121" s="40" t="s">
        <v>326</v>
      </c>
      <c r="F121" s="354">
        <v>-1000</v>
      </c>
      <c r="G121" s="324">
        <v>971</v>
      </c>
      <c r="H121" s="325">
        <v>972</v>
      </c>
      <c r="I121" s="266">
        <f>G121-H121</f>
        <v>-1</v>
      </c>
      <c r="J121" s="266">
        <f>$F121*I121</f>
        <v>1000</v>
      </c>
      <c r="K121" s="266">
        <f>J121/1000000</f>
        <v>0.001</v>
      </c>
      <c r="L121" s="324">
        <v>61247</v>
      </c>
      <c r="M121" s="325">
        <v>61255</v>
      </c>
      <c r="N121" s="325">
        <f>L121-M121</f>
        <v>-8</v>
      </c>
      <c r="O121" s="325">
        <f>$F121*N121</f>
        <v>8000</v>
      </c>
      <c r="P121" s="325">
        <f>O121/1000000</f>
        <v>0.008</v>
      </c>
      <c r="Q121" s="437"/>
    </row>
    <row r="122" spans="1:17" ht="15.75" customHeight="1">
      <c r="A122" s="344"/>
      <c r="B122" s="346" t="s">
        <v>47</v>
      </c>
      <c r="C122" s="332"/>
      <c r="D122" s="43"/>
      <c r="E122" s="43"/>
      <c r="F122" s="354"/>
      <c r="G122" s="324"/>
      <c r="H122" s="325"/>
      <c r="I122" s="373"/>
      <c r="J122" s="373"/>
      <c r="K122" s="371"/>
      <c r="L122" s="324"/>
      <c r="M122" s="325"/>
      <c r="N122" s="372"/>
      <c r="O122" s="372"/>
      <c r="P122" s="323"/>
      <c r="Q122" s="181"/>
    </row>
    <row r="123" spans="1:17" ht="15.75" customHeight="1">
      <c r="A123" s="344"/>
      <c r="B123" s="346" t="s">
        <v>48</v>
      </c>
      <c r="C123" s="332"/>
      <c r="D123" s="43"/>
      <c r="E123" s="43"/>
      <c r="F123" s="354"/>
      <c r="G123" s="324"/>
      <c r="H123" s="325"/>
      <c r="I123" s="373"/>
      <c r="J123" s="373"/>
      <c r="K123" s="371"/>
      <c r="L123" s="324"/>
      <c r="M123" s="325"/>
      <c r="N123" s="372"/>
      <c r="O123" s="372"/>
      <c r="P123" s="323"/>
      <c r="Q123" s="181"/>
    </row>
    <row r="124" spans="1:17" ht="15.75" customHeight="1">
      <c r="A124" s="350"/>
      <c r="B124" s="353" t="s">
        <v>61</v>
      </c>
      <c r="C124" s="348"/>
      <c r="D124" s="43"/>
      <c r="E124" s="43"/>
      <c r="F124" s="354"/>
      <c r="G124" s="324"/>
      <c r="H124" s="325"/>
      <c r="I124" s="371"/>
      <c r="J124" s="371"/>
      <c r="K124" s="371"/>
      <c r="L124" s="324"/>
      <c r="M124" s="325"/>
      <c r="N124" s="323"/>
      <c r="O124" s="323"/>
      <c r="P124" s="323"/>
      <c r="Q124" s="181"/>
    </row>
    <row r="125" spans="1:17" s="433" customFormat="1" ht="17.25" customHeight="1">
      <c r="A125" s="344">
        <v>17</v>
      </c>
      <c r="B125" s="477" t="s">
        <v>62</v>
      </c>
      <c r="C125" s="348">
        <v>4865088</v>
      </c>
      <c r="D125" s="39" t="s">
        <v>12</v>
      </c>
      <c r="E125" s="40" t="s">
        <v>326</v>
      </c>
      <c r="F125" s="354">
        <v>-166.66</v>
      </c>
      <c r="G125" s="324">
        <v>1412</v>
      </c>
      <c r="H125" s="325">
        <v>1412</v>
      </c>
      <c r="I125" s="266">
        <f>G125-H125</f>
        <v>0</v>
      </c>
      <c r="J125" s="266">
        <f>$F125*I125</f>
        <v>0</v>
      </c>
      <c r="K125" s="266">
        <f>J125/1000000</f>
        <v>0</v>
      </c>
      <c r="L125" s="324">
        <v>7172</v>
      </c>
      <c r="M125" s="325">
        <v>7172</v>
      </c>
      <c r="N125" s="325">
        <f>L125-M125</f>
        <v>0</v>
      </c>
      <c r="O125" s="325">
        <f>$F125*N125</f>
        <v>0</v>
      </c>
      <c r="P125" s="325">
        <f>O125/1000000</f>
        <v>0</v>
      </c>
      <c r="Q125" s="466"/>
    </row>
    <row r="126" spans="1:17" s="433" customFormat="1" ht="15.75" customHeight="1">
      <c r="A126" s="344">
        <v>18</v>
      </c>
      <c r="B126" s="477" t="s">
        <v>63</v>
      </c>
      <c r="C126" s="348">
        <v>4902579</v>
      </c>
      <c r="D126" s="39" t="s">
        <v>12</v>
      </c>
      <c r="E126" s="40" t="s">
        <v>326</v>
      </c>
      <c r="F126" s="354">
        <v>-500</v>
      </c>
      <c r="G126" s="324">
        <v>999899</v>
      </c>
      <c r="H126" s="325">
        <v>999899</v>
      </c>
      <c r="I126" s="266">
        <f>G126-H126</f>
        <v>0</v>
      </c>
      <c r="J126" s="266">
        <f>$F126*I126</f>
        <v>0</v>
      </c>
      <c r="K126" s="266">
        <f>J126/1000000</f>
        <v>0</v>
      </c>
      <c r="L126" s="324">
        <v>1660</v>
      </c>
      <c r="M126" s="325">
        <v>1659</v>
      </c>
      <c r="N126" s="325">
        <f>L126-M126</f>
        <v>1</v>
      </c>
      <c r="O126" s="325">
        <f>$F126*N126</f>
        <v>-500</v>
      </c>
      <c r="P126" s="325">
        <f>O126/1000000</f>
        <v>-0.0005</v>
      </c>
      <c r="Q126" s="437"/>
    </row>
    <row r="127" spans="1:17" s="433" customFormat="1" ht="15.75" customHeight="1">
      <c r="A127" s="344">
        <v>19</v>
      </c>
      <c r="B127" s="477" t="s">
        <v>64</v>
      </c>
      <c r="C127" s="348">
        <v>4902585</v>
      </c>
      <c r="D127" s="39" t="s">
        <v>12</v>
      </c>
      <c r="E127" s="40" t="s">
        <v>326</v>
      </c>
      <c r="F127" s="354">
        <v>-666.67</v>
      </c>
      <c r="G127" s="324">
        <v>2257</v>
      </c>
      <c r="H127" s="325">
        <v>2256</v>
      </c>
      <c r="I127" s="266">
        <f>G127-H127</f>
        <v>1</v>
      </c>
      <c r="J127" s="266">
        <f>$F127*I127</f>
        <v>-666.67</v>
      </c>
      <c r="K127" s="266">
        <f>J127/1000000</f>
        <v>-0.00066667</v>
      </c>
      <c r="L127" s="324">
        <v>319</v>
      </c>
      <c r="M127" s="325">
        <v>313</v>
      </c>
      <c r="N127" s="325">
        <f>L127-M127</f>
        <v>6</v>
      </c>
      <c r="O127" s="325">
        <f>$F127*N127</f>
        <v>-4000.0199999999995</v>
      </c>
      <c r="P127" s="325">
        <f>O127/1000000</f>
        <v>-0.004000019999999999</v>
      </c>
      <c r="Q127" s="437"/>
    </row>
    <row r="128" spans="1:17" s="433" customFormat="1" ht="15.75" customHeight="1">
      <c r="A128" s="344">
        <v>20</v>
      </c>
      <c r="B128" s="477" t="s">
        <v>65</v>
      </c>
      <c r="C128" s="348">
        <v>4865090</v>
      </c>
      <c r="D128" s="39" t="s">
        <v>12</v>
      </c>
      <c r="E128" s="40" t="s">
        <v>326</v>
      </c>
      <c r="F128" s="668">
        <v>-500</v>
      </c>
      <c r="G128" s="324">
        <v>568</v>
      </c>
      <c r="H128" s="325">
        <v>566</v>
      </c>
      <c r="I128" s="266">
        <f>G128-H128</f>
        <v>2</v>
      </c>
      <c r="J128" s="266">
        <f>$F128*I128</f>
        <v>-1000</v>
      </c>
      <c r="K128" s="266">
        <f>J128/1000000</f>
        <v>-0.001</v>
      </c>
      <c r="L128" s="324">
        <v>176</v>
      </c>
      <c r="M128" s="325">
        <v>160</v>
      </c>
      <c r="N128" s="325">
        <f>L128-M128</f>
        <v>16</v>
      </c>
      <c r="O128" s="325">
        <f>$F128*N128</f>
        <v>-8000</v>
      </c>
      <c r="P128" s="325">
        <f>O128/1000000</f>
        <v>-0.008</v>
      </c>
      <c r="Q128" s="437"/>
    </row>
    <row r="129" spans="1:17" s="433" customFormat="1" ht="15.75" customHeight="1">
      <c r="A129" s="344"/>
      <c r="B129" s="353" t="s">
        <v>31</v>
      </c>
      <c r="C129" s="348"/>
      <c r="D129" s="43"/>
      <c r="E129" s="43"/>
      <c r="F129" s="354"/>
      <c r="G129" s="324"/>
      <c r="H129" s="325"/>
      <c r="I129" s="266"/>
      <c r="J129" s="266"/>
      <c r="K129" s="266"/>
      <c r="L129" s="324"/>
      <c r="M129" s="325"/>
      <c r="N129" s="325"/>
      <c r="O129" s="325"/>
      <c r="P129" s="325"/>
      <c r="Q129" s="437"/>
    </row>
    <row r="130" spans="1:17" s="433" customFormat="1" ht="15.75" customHeight="1">
      <c r="A130" s="344">
        <v>21</v>
      </c>
      <c r="B130" s="759" t="s">
        <v>66</v>
      </c>
      <c r="C130" s="348">
        <v>4864797</v>
      </c>
      <c r="D130" s="39" t="s">
        <v>12</v>
      </c>
      <c r="E130" s="40" t="s">
        <v>326</v>
      </c>
      <c r="F130" s="354">
        <v>-100</v>
      </c>
      <c r="G130" s="324">
        <v>52958</v>
      </c>
      <c r="H130" s="325">
        <v>53093</v>
      </c>
      <c r="I130" s="266">
        <f>G130-H130</f>
        <v>-135</v>
      </c>
      <c r="J130" s="266">
        <f>$F130*I130</f>
        <v>13500</v>
      </c>
      <c r="K130" s="266">
        <f>J130/1000000</f>
        <v>0.0135</v>
      </c>
      <c r="L130" s="324">
        <v>1504</v>
      </c>
      <c r="M130" s="325">
        <v>1503</v>
      </c>
      <c r="N130" s="325">
        <f>L130-M130</f>
        <v>1</v>
      </c>
      <c r="O130" s="325">
        <f>$F130*N130</f>
        <v>-100</v>
      </c>
      <c r="P130" s="325">
        <f>O130/1000000</f>
        <v>-0.0001</v>
      </c>
      <c r="Q130" s="437"/>
    </row>
    <row r="131" spans="1:17" s="433" customFormat="1" ht="15.75" customHeight="1">
      <c r="A131" s="344">
        <v>22</v>
      </c>
      <c r="B131" s="759" t="s">
        <v>135</v>
      </c>
      <c r="C131" s="348">
        <v>4865074</v>
      </c>
      <c r="D131" s="39" t="s">
        <v>12</v>
      </c>
      <c r="E131" s="40" t="s">
        <v>326</v>
      </c>
      <c r="F131" s="354">
        <v>-133.33</v>
      </c>
      <c r="G131" s="324">
        <v>999713</v>
      </c>
      <c r="H131" s="325">
        <v>999809</v>
      </c>
      <c r="I131" s="266">
        <f>G131-H131</f>
        <v>-96</v>
      </c>
      <c r="J131" s="266">
        <f>$F131*I131</f>
        <v>12799.68</v>
      </c>
      <c r="K131" s="266">
        <f>J131/1000000</f>
        <v>0.01279968</v>
      </c>
      <c r="L131" s="324">
        <v>251</v>
      </c>
      <c r="M131" s="325">
        <v>254</v>
      </c>
      <c r="N131" s="325">
        <f>L131-M131</f>
        <v>-3</v>
      </c>
      <c r="O131" s="325">
        <f>$F131*N131</f>
        <v>399.99</v>
      </c>
      <c r="P131" s="325">
        <f>O131/1000000</f>
        <v>0.00039999</v>
      </c>
      <c r="Q131" s="437"/>
    </row>
    <row r="132" spans="1:17" s="433" customFormat="1" ht="15.75" customHeight="1">
      <c r="A132" s="344"/>
      <c r="B132" s="353" t="s">
        <v>462</v>
      </c>
      <c r="C132" s="348"/>
      <c r="D132" s="39"/>
      <c r="E132" s="40"/>
      <c r="F132" s="354"/>
      <c r="G132" s="324"/>
      <c r="H132" s="325"/>
      <c r="I132" s="266"/>
      <c r="J132" s="266"/>
      <c r="K132" s="266"/>
      <c r="L132" s="324"/>
      <c r="M132" s="325"/>
      <c r="N132" s="325"/>
      <c r="O132" s="325"/>
      <c r="P132" s="325"/>
      <c r="Q132" s="437"/>
    </row>
    <row r="133" spans="1:17" s="433" customFormat="1" ht="14.25" customHeight="1">
      <c r="A133" s="344">
        <v>23</v>
      </c>
      <c r="B133" s="345" t="s">
        <v>60</v>
      </c>
      <c r="C133" s="348">
        <v>4902568</v>
      </c>
      <c r="D133" s="39" t="s">
        <v>12</v>
      </c>
      <c r="E133" s="40" t="s">
        <v>326</v>
      </c>
      <c r="F133" s="354">
        <v>-100</v>
      </c>
      <c r="G133" s="324">
        <v>996383</v>
      </c>
      <c r="H133" s="325">
        <v>996384</v>
      </c>
      <c r="I133" s="266">
        <f>G133-H133</f>
        <v>-1</v>
      </c>
      <c r="J133" s="266">
        <f>$F133*I133</f>
        <v>100</v>
      </c>
      <c r="K133" s="266">
        <f>J133/1000000</f>
        <v>0.0001</v>
      </c>
      <c r="L133" s="324">
        <v>3854</v>
      </c>
      <c r="M133" s="325">
        <v>4035</v>
      </c>
      <c r="N133" s="325">
        <f>L133-M133</f>
        <v>-181</v>
      </c>
      <c r="O133" s="325">
        <f>$F133*N133</f>
        <v>18100</v>
      </c>
      <c r="P133" s="325">
        <f>O133/1000000</f>
        <v>0.0181</v>
      </c>
      <c r="Q133" s="437"/>
    </row>
    <row r="134" spans="1:17" s="433" customFormat="1" ht="15.75" customHeight="1">
      <c r="A134" s="344"/>
      <c r="B134" s="347" t="s">
        <v>68</v>
      </c>
      <c r="C134" s="348"/>
      <c r="D134" s="39"/>
      <c r="E134" s="39"/>
      <c r="F134" s="354"/>
      <c r="G134" s="324"/>
      <c r="H134" s="325"/>
      <c r="I134" s="266"/>
      <c r="J134" s="266"/>
      <c r="K134" s="266"/>
      <c r="L134" s="324"/>
      <c r="M134" s="325"/>
      <c r="N134" s="325"/>
      <c r="O134" s="325"/>
      <c r="P134" s="325"/>
      <c r="Q134" s="437"/>
    </row>
    <row r="135" spans="1:17" s="433" customFormat="1" ht="15.75" customHeight="1">
      <c r="A135" s="344">
        <v>24</v>
      </c>
      <c r="B135" s="345" t="s">
        <v>69</v>
      </c>
      <c r="C135" s="348">
        <v>4902540</v>
      </c>
      <c r="D135" s="39" t="s">
        <v>12</v>
      </c>
      <c r="E135" s="40" t="s">
        <v>326</v>
      </c>
      <c r="F135" s="354">
        <v>-100</v>
      </c>
      <c r="G135" s="324">
        <v>7524</v>
      </c>
      <c r="H135" s="325">
        <v>7521</v>
      </c>
      <c r="I135" s="266">
        <f>G135-H135</f>
        <v>3</v>
      </c>
      <c r="J135" s="266">
        <f>$F135*I135</f>
        <v>-300</v>
      </c>
      <c r="K135" s="266">
        <f>J135/1000000</f>
        <v>-0.0003</v>
      </c>
      <c r="L135" s="324">
        <v>11908</v>
      </c>
      <c r="M135" s="325">
        <v>11823</v>
      </c>
      <c r="N135" s="325">
        <f>L135-M135</f>
        <v>85</v>
      </c>
      <c r="O135" s="325">
        <f>$F135*N135</f>
        <v>-8500</v>
      </c>
      <c r="P135" s="325">
        <f>O135/1000000</f>
        <v>-0.0085</v>
      </c>
      <c r="Q135" s="449"/>
    </row>
    <row r="136" spans="1:17" s="433" customFormat="1" ht="15.75" customHeight="1">
      <c r="A136" s="344">
        <v>25</v>
      </c>
      <c r="B136" s="345" t="s">
        <v>70</v>
      </c>
      <c r="C136" s="348">
        <v>4902520</v>
      </c>
      <c r="D136" s="39" t="s">
        <v>12</v>
      </c>
      <c r="E136" s="40" t="s">
        <v>326</v>
      </c>
      <c r="F136" s="348">
        <v>-100</v>
      </c>
      <c r="G136" s="324">
        <v>9342</v>
      </c>
      <c r="H136" s="325">
        <v>9342</v>
      </c>
      <c r="I136" s="266">
        <f>G136-H136</f>
        <v>0</v>
      </c>
      <c r="J136" s="266">
        <f>$F136*I136</f>
        <v>0</v>
      </c>
      <c r="K136" s="266">
        <f>J136/1000000</f>
        <v>0</v>
      </c>
      <c r="L136" s="324">
        <v>2122</v>
      </c>
      <c r="M136" s="325">
        <v>1891</v>
      </c>
      <c r="N136" s="325">
        <f>L136-M136</f>
        <v>231</v>
      </c>
      <c r="O136" s="325">
        <f>$F136*N136</f>
        <v>-23100</v>
      </c>
      <c r="P136" s="325">
        <f>O136/1000000</f>
        <v>-0.0231</v>
      </c>
      <c r="Q136" s="661"/>
    </row>
    <row r="137" spans="1:17" s="433" customFormat="1" ht="15.75" customHeight="1">
      <c r="A137" s="324">
        <v>26</v>
      </c>
      <c r="B137" s="772" t="s">
        <v>71</v>
      </c>
      <c r="C137" s="348">
        <v>4902536</v>
      </c>
      <c r="D137" s="39" t="s">
        <v>12</v>
      </c>
      <c r="E137" s="40" t="s">
        <v>326</v>
      </c>
      <c r="F137" s="348">
        <v>-100</v>
      </c>
      <c r="G137" s="324">
        <v>28669</v>
      </c>
      <c r="H137" s="325">
        <v>28666</v>
      </c>
      <c r="I137" s="325">
        <f>G137-H137</f>
        <v>3</v>
      </c>
      <c r="J137" s="325">
        <f>$F137*I137</f>
        <v>-300</v>
      </c>
      <c r="K137" s="325">
        <f>J137/1000000</f>
        <v>-0.0003</v>
      </c>
      <c r="L137" s="324">
        <v>7726</v>
      </c>
      <c r="M137" s="325">
        <v>7474</v>
      </c>
      <c r="N137" s="325">
        <f>L137-M137</f>
        <v>252</v>
      </c>
      <c r="O137" s="325">
        <f>$F137*N137</f>
        <v>-25200</v>
      </c>
      <c r="P137" s="325">
        <f>O137/1000000</f>
        <v>-0.0252</v>
      </c>
      <c r="Q137" s="661"/>
    </row>
    <row r="138" spans="2:17" s="433" customFormat="1" ht="15.75" customHeight="1">
      <c r="B138" s="773" t="s">
        <v>469</v>
      </c>
      <c r="C138" s="700"/>
      <c r="D138" s="745"/>
      <c r="E138" s="746"/>
      <c r="F138" s="700"/>
      <c r="G138" s="324"/>
      <c r="H138" s="325"/>
      <c r="I138" s="694"/>
      <c r="J138" s="694"/>
      <c r="K138" s="747"/>
      <c r="L138" s="324"/>
      <c r="M138" s="325"/>
      <c r="N138" s="694"/>
      <c r="O138" s="694"/>
      <c r="P138" s="697"/>
      <c r="Q138" s="467"/>
    </row>
    <row r="139" spans="1:17" s="433" customFormat="1" ht="15.75" customHeight="1">
      <c r="A139" s="699">
        <v>27</v>
      </c>
      <c r="B139" s="701" t="s">
        <v>459</v>
      </c>
      <c r="C139" s="700" t="s">
        <v>468</v>
      </c>
      <c r="D139" s="39" t="s">
        <v>466</v>
      </c>
      <c r="E139" s="40" t="s">
        <v>326</v>
      </c>
      <c r="F139" s="700">
        <v>1</v>
      </c>
      <c r="G139" s="324">
        <v>15220</v>
      </c>
      <c r="H139" s="266">
        <v>15220</v>
      </c>
      <c r="I139" s="266">
        <f>G139-H139</f>
        <v>0</v>
      </c>
      <c r="J139" s="266">
        <f>$F139*I139</f>
        <v>0</v>
      </c>
      <c r="K139" s="266">
        <f>J139/1000000</f>
        <v>0</v>
      </c>
      <c r="L139" s="324">
        <v>15630</v>
      </c>
      <c r="M139" s="266">
        <v>13780</v>
      </c>
      <c r="N139" s="325">
        <f>L139-M139</f>
        <v>1850</v>
      </c>
      <c r="O139" s="325">
        <f>$F139*N139</f>
        <v>1850</v>
      </c>
      <c r="P139" s="325">
        <f>O139/1000000</f>
        <v>0.00185</v>
      </c>
      <c r="Q139" s="808"/>
    </row>
    <row r="140" spans="1:17" s="433" customFormat="1" ht="15.75" customHeight="1">
      <c r="A140" s="699">
        <v>28</v>
      </c>
      <c r="B140" s="701" t="s">
        <v>460</v>
      </c>
      <c r="C140" s="700" t="s">
        <v>465</v>
      </c>
      <c r="D140" s="39" t="s">
        <v>466</v>
      </c>
      <c r="E140" s="40" t="s">
        <v>326</v>
      </c>
      <c r="F140" s="700">
        <v>1</v>
      </c>
      <c r="G140" s="324">
        <v>5080</v>
      </c>
      <c r="H140" s="266">
        <v>4260</v>
      </c>
      <c r="I140" s="266">
        <f>G140-H140</f>
        <v>820</v>
      </c>
      <c r="J140" s="266">
        <f>$F140*I140</f>
        <v>820</v>
      </c>
      <c r="K140" s="266">
        <f>J140/1000000</f>
        <v>0.00082</v>
      </c>
      <c r="L140" s="324">
        <v>57440</v>
      </c>
      <c r="M140" s="266">
        <v>54770</v>
      </c>
      <c r="N140" s="325">
        <f>L140-M140</f>
        <v>2670</v>
      </c>
      <c r="O140" s="325">
        <f>$F140*N140</f>
        <v>2670</v>
      </c>
      <c r="P140" s="325">
        <f>O140/1000000</f>
        <v>0.00267</v>
      </c>
      <c r="Q140" s="808"/>
    </row>
    <row r="141" spans="1:17" s="433" customFormat="1" ht="15.75" customHeight="1">
      <c r="A141" s="699">
        <v>29</v>
      </c>
      <c r="B141" s="701" t="s">
        <v>461</v>
      </c>
      <c r="C141" s="700" t="s">
        <v>467</v>
      </c>
      <c r="D141" s="39" t="s">
        <v>466</v>
      </c>
      <c r="E141" s="40" t="s">
        <v>326</v>
      </c>
      <c r="F141" s="700">
        <v>1</v>
      </c>
      <c r="G141" s="324">
        <v>24500</v>
      </c>
      <c r="H141" s="266">
        <v>15200</v>
      </c>
      <c r="I141" s="325">
        <f>G141-H141</f>
        <v>9300</v>
      </c>
      <c r="J141" s="325">
        <f>$F141*I141</f>
        <v>9300</v>
      </c>
      <c r="K141" s="325">
        <f>J141/1000000</f>
        <v>0.0093</v>
      </c>
      <c r="L141" s="324">
        <v>198800</v>
      </c>
      <c r="M141" s="266">
        <v>157200</v>
      </c>
      <c r="N141" s="325">
        <f>L141-M141</f>
        <v>41600</v>
      </c>
      <c r="O141" s="325">
        <f>$F141*N141</f>
        <v>41600</v>
      </c>
      <c r="P141" s="325">
        <f>O141/1000000</f>
        <v>0.0416</v>
      </c>
      <c r="Q141" s="808"/>
    </row>
    <row r="142" spans="1:17" s="433" customFormat="1" ht="15.75" customHeight="1">
      <c r="A142" s="699"/>
      <c r="B142" s="701"/>
      <c r="C142" s="700"/>
      <c r="D142" s="745"/>
      <c r="E142" s="746"/>
      <c r="F142" s="700"/>
      <c r="G142" s="699"/>
      <c r="H142" s="54"/>
      <c r="I142" s="694"/>
      <c r="J142" s="694"/>
      <c r="K142" s="747"/>
      <c r="L142" s="699"/>
      <c r="M142" s="54"/>
      <c r="N142" s="694"/>
      <c r="O142" s="694"/>
      <c r="P142" s="697"/>
      <c r="Q142" s="699"/>
    </row>
    <row r="143" spans="4:17" ht="16.5">
      <c r="D143" s="20"/>
      <c r="G143" s="324"/>
      <c r="K143" s="396">
        <f>SUM(K102:K142)</f>
        <v>0.8920550400000001</v>
      </c>
      <c r="L143" s="324"/>
      <c r="M143" s="50"/>
      <c r="N143" s="50"/>
      <c r="O143" s="50"/>
      <c r="P143" s="374">
        <f>SUM(P102:P142)</f>
        <v>0.44795331000000005</v>
      </c>
      <c r="Q143" s="324"/>
    </row>
    <row r="144" spans="1:17" ht="15.75" thickBot="1">
      <c r="A144" s="26"/>
      <c r="B144" s="26"/>
      <c r="C144" s="26"/>
      <c r="D144" s="26"/>
      <c r="E144" s="26"/>
      <c r="F144" s="26"/>
      <c r="G144" s="435"/>
      <c r="H144" s="26"/>
      <c r="I144" s="26"/>
      <c r="J144" s="26"/>
      <c r="K144" s="819"/>
      <c r="L144" s="435"/>
      <c r="M144" s="819"/>
      <c r="N144" s="819"/>
      <c r="O144" s="819"/>
      <c r="P144" s="819"/>
      <c r="Q144" s="435"/>
    </row>
    <row r="145" spans="11:16" ht="15" thickTop="1">
      <c r="K145" s="50"/>
      <c r="L145" s="50"/>
      <c r="M145" s="50"/>
      <c r="N145" s="50"/>
      <c r="O145" s="50"/>
      <c r="P145" s="50"/>
    </row>
    <row r="146" spans="17:18" ht="12.75">
      <c r="Q146" s="383" t="str">
        <f>NDPL!Q1</f>
        <v>APRIL-2020</v>
      </c>
      <c r="R146" s="246"/>
    </row>
    <row r="147" ht="13.5" thickBot="1"/>
    <row r="148" spans="1:17" ht="44.25" customHeight="1">
      <c r="A148" s="318"/>
      <c r="B148" s="316" t="s">
        <v>138</v>
      </c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7"/>
    </row>
    <row r="149" spans="1:17" ht="19.5" customHeight="1">
      <c r="A149" s="226"/>
      <c r="B149" s="271" t="s">
        <v>139</v>
      </c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48"/>
    </row>
    <row r="150" spans="1:17" ht="19.5" customHeight="1">
      <c r="A150" s="226"/>
      <c r="B150" s="267" t="s">
        <v>231</v>
      </c>
      <c r="C150" s="17"/>
      <c r="D150" s="17"/>
      <c r="E150" s="17"/>
      <c r="F150" s="17"/>
      <c r="G150" s="17"/>
      <c r="H150" s="17"/>
      <c r="I150" s="17"/>
      <c r="J150" s="17"/>
      <c r="K150" s="195">
        <f>K63</f>
        <v>-9.58272397</v>
      </c>
      <c r="L150" s="195"/>
      <c r="M150" s="195"/>
      <c r="N150" s="195"/>
      <c r="O150" s="195"/>
      <c r="P150" s="195">
        <f>P63</f>
        <v>0.28777093999999986</v>
      </c>
      <c r="Q150" s="48"/>
    </row>
    <row r="151" spans="1:17" ht="19.5" customHeight="1">
      <c r="A151" s="226"/>
      <c r="B151" s="267" t="s">
        <v>232</v>
      </c>
      <c r="C151" s="17"/>
      <c r="D151" s="17"/>
      <c r="E151" s="17"/>
      <c r="F151" s="17"/>
      <c r="G151" s="17"/>
      <c r="H151" s="17"/>
      <c r="I151" s="17"/>
      <c r="J151" s="17"/>
      <c r="K151" s="397">
        <f>K143</f>
        <v>0.8920550400000001</v>
      </c>
      <c r="L151" s="195"/>
      <c r="M151" s="195"/>
      <c r="N151" s="195"/>
      <c r="O151" s="195"/>
      <c r="P151" s="195">
        <f>P143</f>
        <v>0.44795331000000005</v>
      </c>
      <c r="Q151" s="48"/>
    </row>
    <row r="152" spans="1:17" ht="19.5" customHeight="1">
      <c r="A152" s="226"/>
      <c r="B152" s="267" t="s">
        <v>140</v>
      </c>
      <c r="C152" s="17"/>
      <c r="D152" s="17"/>
      <c r="E152" s="17"/>
      <c r="F152" s="17"/>
      <c r="G152" s="17"/>
      <c r="H152" s="17"/>
      <c r="I152" s="17"/>
      <c r="J152" s="17"/>
      <c r="K152" s="397">
        <f>'ROHTAK ROAD'!K42</f>
        <v>-0.6993625</v>
      </c>
      <c r="L152" s="195"/>
      <c r="M152" s="195"/>
      <c r="N152" s="195"/>
      <c r="O152" s="195"/>
      <c r="P152" s="397">
        <f>'ROHTAK ROAD'!P42</f>
        <v>-0.0027375</v>
      </c>
      <c r="Q152" s="48"/>
    </row>
    <row r="153" spans="1:17" ht="19.5" customHeight="1">
      <c r="A153" s="226"/>
      <c r="B153" s="267" t="s">
        <v>141</v>
      </c>
      <c r="C153" s="17"/>
      <c r="D153" s="17"/>
      <c r="E153" s="17"/>
      <c r="F153" s="17"/>
      <c r="G153" s="17"/>
      <c r="H153" s="17"/>
      <c r="I153" s="17"/>
      <c r="J153" s="17"/>
      <c r="K153" s="397">
        <f>SUM(K150:K152)</f>
        <v>-9.390031429999999</v>
      </c>
      <c r="L153" s="195"/>
      <c r="M153" s="195"/>
      <c r="N153" s="195"/>
      <c r="O153" s="195"/>
      <c r="P153" s="397">
        <f>SUM(P150:P152)</f>
        <v>0.7329867499999999</v>
      </c>
      <c r="Q153" s="48"/>
    </row>
    <row r="154" spans="1:17" ht="19.5" customHeight="1">
      <c r="A154" s="226"/>
      <c r="B154" s="271" t="s">
        <v>142</v>
      </c>
      <c r="C154" s="17"/>
      <c r="D154" s="17"/>
      <c r="E154" s="17"/>
      <c r="F154" s="17"/>
      <c r="G154" s="17"/>
      <c r="H154" s="17"/>
      <c r="I154" s="17"/>
      <c r="J154" s="17"/>
      <c r="K154" s="195"/>
      <c r="L154" s="195"/>
      <c r="M154" s="195"/>
      <c r="N154" s="195"/>
      <c r="O154" s="195"/>
      <c r="P154" s="195"/>
      <c r="Q154" s="48"/>
    </row>
    <row r="155" spans="1:17" ht="19.5" customHeight="1">
      <c r="A155" s="226"/>
      <c r="B155" s="267" t="s">
        <v>233</v>
      </c>
      <c r="C155" s="17"/>
      <c r="D155" s="17"/>
      <c r="E155" s="17"/>
      <c r="F155" s="17"/>
      <c r="G155" s="17"/>
      <c r="H155" s="17"/>
      <c r="I155" s="17"/>
      <c r="J155" s="17"/>
      <c r="K155" s="195">
        <f>K94</f>
        <v>-7.292</v>
      </c>
      <c r="L155" s="195"/>
      <c r="M155" s="195"/>
      <c r="N155" s="195"/>
      <c r="O155" s="195"/>
      <c r="P155" s="195">
        <f>P94</f>
        <v>0.38099999999999995</v>
      </c>
      <c r="Q155" s="48"/>
    </row>
    <row r="156" spans="1:17" ht="19.5" customHeight="1" thickBot="1">
      <c r="A156" s="227"/>
      <c r="B156" s="317" t="s">
        <v>143</v>
      </c>
      <c r="C156" s="49"/>
      <c r="D156" s="49"/>
      <c r="E156" s="49"/>
      <c r="F156" s="49"/>
      <c r="G156" s="49"/>
      <c r="H156" s="49"/>
      <c r="I156" s="49"/>
      <c r="J156" s="49"/>
      <c r="K156" s="398">
        <f>SUM(K153:K155)</f>
        <v>-16.68203143</v>
      </c>
      <c r="L156" s="193"/>
      <c r="M156" s="193"/>
      <c r="N156" s="193"/>
      <c r="O156" s="193"/>
      <c r="P156" s="192">
        <f>SUM(P153:P155)</f>
        <v>1.1139867499999998</v>
      </c>
      <c r="Q156" s="194"/>
    </row>
    <row r="157" ht="12.75">
      <c r="A157" s="226"/>
    </row>
    <row r="158" ht="12.75">
      <c r="A158" s="226"/>
    </row>
    <row r="159" ht="12.75">
      <c r="A159" s="226"/>
    </row>
    <row r="160" ht="13.5" thickBot="1">
      <c r="A160" s="227"/>
    </row>
    <row r="161" spans="1:17" ht="12.75">
      <c r="A161" s="220"/>
      <c r="B161" s="221"/>
      <c r="C161" s="221"/>
      <c r="D161" s="221"/>
      <c r="E161" s="221"/>
      <c r="F161" s="221"/>
      <c r="G161" s="221"/>
      <c r="H161" s="46"/>
      <c r="I161" s="46"/>
      <c r="J161" s="46"/>
      <c r="K161" s="46"/>
      <c r="L161" s="46"/>
      <c r="M161" s="46"/>
      <c r="N161" s="46"/>
      <c r="O161" s="46"/>
      <c r="P161" s="46"/>
      <c r="Q161" s="47"/>
    </row>
    <row r="162" spans="1:17" ht="23.25">
      <c r="A162" s="228" t="s">
        <v>307</v>
      </c>
      <c r="B162" s="212"/>
      <c r="C162" s="212"/>
      <c r="D162" s="212"/>
      <c r="E162" s="212"/>
      <c r="F162" s="212"/>
      <c r="G162" s="212"/>
      <c r="H162" s="17"/>
      <c r="I162" s="17"/>
      <c r="J162" s="17"/>
      <c r="K162" s="17"/>
      <c r="L162" s="17"/>
      <c r="M162" s="17"/>
      <c r="N162" s="17"/>
      <c r="O162" s="17"/>
      <c r="P162" s="17"/>
      <c r="Q162" s="48"/>
    </row>
    <row r="163" spans="1:17" ht="12.75">
      <c r="A163" s="222"/>
      <c r="B163" s="212"/>
      <c r="C163" s="212"/>
      <c r="D163" s="212"/>
      <c r="E163" s="212"/>
      <c r="F163" s="212"/>
      <c r="G163" s="212"/>
      <c r="H163" s="17"/>
      <c r="I163" s="17"/>
      <c r="J163" s="17"/>
      <c r="K163" s="17"/>
      <c r="L163" s="17"/>
      <c r="M163" s="17"/>
      <c r="N163" s="17"/>
      <c r="O163" s="17"/>
      <c r="P163" s="17"/>
      <c r="Q163" s="48"/>
    </row>
    <row r="164" spans="1:17" ht="12.75">
      <c r="A164" s="223"/>
      <c r="B164" s="224"/>
      <c r="C164" s="224"/>
      <c r="D164" s="224"/>
      <c r="E164" s="224"/>
      <c r="F164" s="224"/>
      <c r="G164" s="224"/>
      <c r="H164" s="17"/>
      <c r="I164" s="17"/>
      <c r="J164" s="17"/>
      <c r="K164" s="238" t="s">
        <v>319</v>
      </c>
      <c r="L164" s="17"/>
      <c r="M164" s="17"/>
      <c r="N164" s="17"/>
      <c r="O164" s="17"/>
      <c r="P164" s="238" t="s">
        <v>320</v>
      </c>
      <c r="Q164" s="48"/>
    </row>
    <row r="165" spans="1:17" ht="12.75">
      <c r="A165" s="225"/>
      <c r="B165" s="127"/>
      <c r="C165" s="127"/>
      <c r="D165" s="127"/>
      <c r="E165" s="127"/>
      <c r="F165" s="127"/>
      <c r="G165" s="127"/>
      <c r="H165" s="17"/>
      <c r="I165" s="17"/>
      <c r="J165" s="17"/>
      <c r="K165" s="17"/>
      <c r="L165" s="17"/>
      <c r="M165" s="17"/>
      <c r="N165" s="17"/>
      <c r="O165" s="17"/>
      <c r="P165" s="17"/>
      <c r="Q165" s="48"/>
    </row>
    <row r="166" spans="1:17" ht="12.75">
      <c r="A166" s="225"/>
      <c r="B166" s="127"/>
      <c r="C166" s="127"/>
      <c r="D166" s="127"/>
      <c r="E166" s="127"/>
      <c r="F166" s="127"/>
      <c r="G166" s="127"/>
      <c r="H166" s="17"/>
      <c r="I166" s="17"/>
      <c r="J166" s="17"/>
      <c r="K166" s="17"/>
      <c r="L166" s="17"/>
      <c r="M166" s="17"/>
      <c r="N166" s="17"/>
      <c r="O166" s="17"/>
      <c r="P166" s="17"/>
      <c r="Q166" s="48"/>
    </row>
    <row r="167" spans="1:17" ht="18">
      <c r="A167" s="229" t="s">
        <v>310</v>
      </c>
      <c r="B167" s="213"/>
      <c r="C167" s="213"/>
      <c r="D167" s="214"/>
      <c r="E167" s="214"/>
      <c r="F167" s="215"/>
      <c r="G167" s="214"/>
      <c r="H167" s="17"/>
      <c r="I167" s="17"/>
      <c r="J167" s="17"/>
      <c r="K167" s="375">
        <f>K156</f>
        <v>-16.68203143</v>
      </c>
      <c r="L167" s="214" t="s">
        <v>308</v>
      </c>
      <c r="M167" s="17"/>
      <c r="N167" s="17"/>
      <c r="O167" s="17"/>
      <c r="P167" s="375">
        <f>P156</f>
        <v>1.1139867499999998</v>
      </c>
      <c r="Q167" s="235" t="s">
        <v>308</v>
      </c>
    </row>
    <row r="168" spans="1:17" ht="18">
      <c r="A168" s="230"/>
      <c r="B168" s="216"/>
      <c r="C168" s="216"/>
      <c r="D168" s="212"/>
      <c r="E168" s="212"/>
      <c r="F168" s="217"/>
      <c r="G168" s="212"/>
      <c r="H168" s="17"/>
      <c r="I168" s="17"/>
      <c r="J168" s="17"/>
      <c r="K168" s="376"/>
      <c r="L168" s="212"/>
      <c r="M168" s="17"/>
      <c r="N168" s="17"/>
      <c r="O168" s="17"/>
      <c r="P168" s="376"/>
      <c r="Q168" s="236"/>
    </row>
    <row r="169" spans="1:17" ht="18">
      <c r="A169" s="231" t="s">
        <v>309</v>
      </c>
      <c r="B169" s="218"/>
      <c r="C169" s="44"/>
      <c r="D169" s="212"/>
      <c r="E169" s="212"/>
      <c r="F169" s="219"/>
      <c r="G169" s="214"/>
      <c r="H169" s="17"/>
      <c r="I169" s="17"/>
      <c r="J169" s="17"/>
      <c r="K169" s="376">
        <f>'STEPPED UP GENCO'!K42</f>
        <v>-5.0787282458</v>
      </c>
      <c r="L169" s="214" t="s">
        <v>308</v>
      </c>
      <c r="M169" s="17"/>
      <c r="N169" s="17"/>
      <c r="O169" s="17"/>
      <c r="P169" s="376">
        <f>'STEPPED UP GENCO'!P42</f>
        <v>-0.04077936499999999</v>
      </c>
      <c r="Q169" s="235" t="s">
        <v>308</v>
      </c>
    </row>
    <row r="170" spans="1:17" ht="12.75">
      <c r="A170" s="226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48"/>
    </row>
    <row r="171" spans="1:17" ht="12.75">
      <c r="A171" s="226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48"/>
    </row>
    <row r="172" spans="1:17" ht="12.75">
      <c r="A172" s="226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48"/>
    </row>
    <row r="173" spans="1:17" ht="20.25">
      <c r="A173" s="226"/>
      <c r="B173" s="17"/>
      <c r="C173" s="17"/>
      <c r="D173" s="17"/>
      <c r="E173" s="17"/>
      <c r="F173" s="17"/>
      <c r="G173" s="17"/>
      <c r="H173" s="213"/>
      <c r="I173" s="213"/>
      <c r="J173" s="232" t="s">
        <v>311</v>
      </c>
      <c r="K173" s="335">
        <f>SUM(K167:K172)</f>
        <v>-21.7607596758</v>
      </c>
      <c r="L173" s="232" t="s">
        <v>308</v>
      </c>
      <c r="M173" s="127"/>
      <c r="N173" s="17"/>
      <c r="O173" s="17"/>
      <c r="P173" s="335">
        <f>SUM(P167:P172)</f>
        <v>1.073207385</v>
      </c>
      <c r="Q173" s="355" t="s">
        <v>308</v>
      </c>
    </row>
    <row r="174" spans="1:17" ht="13.5" thickBot="1">
      <c r="A174" s="227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151"/>
    </row>
  </sheetData>
  <sheetProtection/>
  <printOptions/>
  <pageMargins left="0.51" right="0.5" top="0.58" bottom="0.5" header="0.5" footer="0.5"/>
  <pageSetup horizontalDpi="600" verticalDpi="600" orientation="landscape" scale="59" r:id="rId1"/>
  <rowBreaks count="3" manualBreakCount="3">
    <brk id="63" max="255" man="1"/>
    <brk id="96" max="255" man="1"/>
    <brk id="144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222"/>
  <sheetViews>
    <sheetView view="pageBreakPreview" zoomScale="85" zoomScaleNormal="70" zoomScaleSheetLayoutView="85" workbookViewId="0" topLeftCell="C139">
      <selection activeCell="K202" sqref="K202"/>
    </sheetView>
  </sheetViews>
  <sheetFormatPr defaultColWidth="9.140625" defaultRowHeight="12.75"/>
  <cols>
    <col min="1" max="1" width="7.421875" style="433" customWidth="1"/>
    <col min="2" max="2" width="29.57421875" style="433" customWidth="1"/>
    <col min="3" max="3" width="13.28125" style="433" customWidth="1"/>
    <col min="4" max="4" width="9.00390625" style="433" customWidth="1"/>
    <col min="5" max="5" width="16.57421875" style="433" customWidth="1"/>
    <col min="6" max="6" width="10.8515625" style="433" customWidth="1"/>
    <col min="7" max="7" width="14.00390625" style="433" customWidth="1"/>
    <col min="8" max="8" width="13.421875" style="433" customWidth="1"/>
    <col min="9" max="9" width="11.8515625" style="433" customWidth="1"/>
    <col min="10" max="10" width="16.28125" style="433" customWidth="1"/>
    <col min="11" max="11" width="15.7109375" style="433" customWidth="1"/>
    <col min="12" max="12" width="13.421875" style="433" customWidth="1"/>
    <col min="13" max="13" width="16.28125" style="433" customWidth="1"/>
    <col min="14" max="14" width="12.140625" style="433" customWidth="1"/>
    <col min="15" max="15" width="15.28125" style="433" customWidth="1"/>
    <col min="16" max="16" width="15.140625" style="433" customWidth="1"/>
    <col min="17" max="17" width="29.421875" style="433" customWidth="1"/>
    <col min="18" max="19" width="9.140625" style="433" hidden="1" customWidth="1"/>
    <col min="20" max="16384" width="9.140625" style="433" customWidth="1"/>
  </cols>
  <sheetData>
    <row r="1" spans="1:17" s="89" customFormat="1" ht="11.25" customHeight="1">
      <c r="A1" s="15" t="s">
        <v>219</v>
      </c>
      <c r="P1" s="779" t="str">
        <f>NDPL!$Q$1</f>
        <v>APRIL-2020</v>
      </c>
      <c r="Q1" s="779"/>
    </row>
    <row r="2" s="89" customFormat="1" ht="11.25" customHeight="1">
      <c r="A2" s="15" t="s">
        <v>220</v>
      </c>
    </row>
    <row r="3" s="89" customFormat="1" ht="11.25" customHeight="1">
      <c r="A3" s="15" t="s">
        <v>144</v>
      </c>
    </row>
    <row r="4" spans="1:16" s="89" customFormat="1" ht="11.25" customHeight="1" thickBot="1">
      <c r="A4" s="780" t="s">
        <v>180</v>
      </c>
      <c r="G4" s="93"/>
      <c r="H4" s="93"/>
      <c r="I4" s="777" t="s">
        <v>375</v>
      </c>
      <c r="J4" s="93"/>
      <c r="K4" s="93"/>
      <c r="L4" s="93"/>
      <c r="M4" s="93"/>
      <c r="N4" s="777" t="s">
        <v>376</v>
      </c>
      <c r="O4" s="93"/>
      <c r="P4" s="93"/>
    </row>
    <row r="5" spans="1:17" ht="36.75" customHeight="1" thickBot="1" thickTop="1">
      <c r="A5" s="491" t="s">
        <v>8</v>
      </c>
      <c r="B5" s="492" t="s">
        <v>9</v>
      </c>
      <c r="C5" s="493" t="s">
        <v>1</v>
      </c>
      <c r="D5" s="493" t="s">
        <v>2</v>
      </c>
      <c r="E5" s="493" t="s">
        <v>3</v>
      </c>
      <c r="F5" s="493" t="s">
        <v>10</v>
      </c>
      <c r="G5" s="491" t="str">
        <f>NDPL!G5</f>
        <v>FINAL READING 30/04/2020</v>
      </c>
      <c r="H5" s="493" t="str">
        <f>NDPL!H5</f>
        <v>INTIAL READING 01/04/2020</v>
      </c>
      <c r="I5" s="493" t="s">
        <v>4</v>
      </c>
      <c r="J5" s="493" t="s">
        <v>5</v>
      </c>
      <c r="K5" s="493" t="s">
        <v>6</v>
      </c>
      <c r="L5" s="491" t="str">
        <f>NDPL!G5</f>
        <v>FINAL READING 30/04/2020</v>
      </c>
      <c r="M5" s="493" t="str">
        <f>NDPL!H5</f>
        <v>INTIAL READING 01/04/2020</v>
      </c>
      <c r="N5" s="493" t="s">
        <v>4</v>
      </c>
      <c r="O5" s="493" t="s">
        <v>5</v>
      </c>
      <c r="P5" s="493" t="s">
        <v>6</v>
      </c>
      <c r="Q5" s="515" t="s">
        <v>289</v>
      </c>
    </row>
    <row r="6" ht="2.25" customHeight="1" hidden="1" thickBot="1" thickTop="1"/>
    <row r="7" spans="1:17" ht="14.25" customHeight="1" thickTop="1">
      <c r="A7" s="268"/>
      <c r="B7" s="269" t="s">
        <v>145</v>
      </c>
      <c r="C7" s="270"/>
      <c r="D7" s="35"/>
      <c r="E7" s="35"/>
      <c r="F7" s="35"/>
      <c r="G7" s="28"/>
      <c r="H7" s="445"/>
      <c r="I7" s="445"/>
      <c r="J7" s="445"/>
      <c r="K7" s="445"/>
      <c r="L7" s="446"/>
      <c r="M7" s="445"/>
      <c r="N7" s="445"/>
      <c r="O7" s="445"/>
      <c r="P7" s="445"/>
      <c r="Q7" s="521"/>
    </row>
    <row r="8" spans="1:17" ht="14.25" customHeight="1">
      <c r="A8" s="258">
        <v>1</v>
      </c>
      <c r="B8" s="296" t="s">
        <v>146</v>
      </c>
      <c r="C8" s="297">
        <v>4865170</v>
      </c>
      <c r="D8" s="121" t="s">
        <v>12</v>
      </c>
      <c r="E8" s="93" t="s">
        <v>326</v>
      </c>
      <c r="F8" s="304">
        <v>5000</v>
      </c>
      <c r="G8" s="324">
        <v>998931</v>
      </c>
      <c r="H8" s="325">
        <v>998940</v>
      </c>
      <c r="I8" s="306">
        <f aca="true" t="shared" si="0" ref="I8:I15">G8-H8</f>
        <v>-9</v>
      </c>
      <c r="J8" s="306">
        <f aca="true" t="shared" si="1" ref="J8:J15">$F8*I8</f>
        <v>-45000</v>
      </c>
      <c r="K8" s="306">
        <f aca="true" t="shared" si="2" ref="K8:K15">J8/1000000</f>
        <v>-0.045</v>
      </c>
      <c r="L8" s="324">
        <v>998816</v>
      </c>
      <c r="M8" s="325">
        <v>998833</v>
      </c>
      <c r="N8" s="306">
        <f aca="true" t="shared" si="3" ref="N8:N15">L8-M8</f>
        <v>-17</v>
      </c>
      <c r="O8" s="306">
        <f aca="true" t="shared" si="4" ref="O8:O15">$F8*N8</f>
        <v>-85000</v>
      </c>
      <c r="P8" s="306">
        <f aca="true" t="shared" si="5" ref="P8:P15">O8/1000000</f>
        <v>-0.085</v>
      </c>
      <c r="Q8" s="449"/>
    </row>
    <row r="9" spans="1:17" ht="14.25" customHeight="1">
      <c r="A9" s="258">
        <v>2</v>
      </c>
      <c r="B9" s="296" t="s">
        <v>147</v>
      </c>
      <c r="C9" s="297">
        <v>4865095</v>
      </c>
      <c r="D9" s="121" t="s">
        <v>12</v>
      </c>
      <c r="E9" s="93" t="s">
        <v>326</v>
      </c>
      <c r="F9" s="304">
        <v>1333.33</v>
      </c>
      <c r="G9" s="324">
        <v>980270</v>
      </c>
      <c r="H9" s="325">
        <v>980274</v>
      </c>
      <c r="I9" s="306">
        <f t="shared" si="0"/>
        <v>-4</v>
      </c>
      <c r="J9" s="306">
        <f t="shared" si="1"/>
        <v>-5333.32</v>
      </c>
      <c r="K9" s="306">
        <f t="shared" si="2"/>
        <v>-0.00533332</v>
      </c>
      <c r="L9" s="324">
        <v>670443</v>
      </c>
      <c r="M9" s="325">
        <v>670399</v>
      </c>
      <c r="N9" s="306">
        <f t="shared" si="3"/>
        <v>44</v>
      </c>
      <c r="O9" s="306">
        <f t="shared" si="4"/>
        <v>58666.52</v>
      </c>
      <c r="P9" s="447">
        <f t="shared" si="5"/>
        <v>0.05866652</v>
      </c>
      <c r="Q9" s="455"/>
    </row>
    <row r="10" spans="1:17" ht="14.25" customHeight="1">
      <c r="A10" s="258">
        <v>3</v>
      </c>
      <c r="B10" s="296" t="s">
        <v>148</v>
      </c>
      <c r="C10" s="297">
        <v>4864812</v>
      </c>
      <c r="D10" s="121" t="s">
        <v>12</v>
      </c>
      <c r="E10" s="93" t="s">
        <v>326</v>
      </c>
      <c r="F10" s="304">
        <v>200</v>
      </c>
      <c r="G10" s="324">
        <v>990263</v>
      </c>
      <c r="H10" s="325">
        <v>990455</v>
      </c>
      <c r="I10" s="306">
        <f>G10-H10</f>
        <v>-192</v>
      </c>
      <c r="J10" s="306">
        <f>$F10*I10</f>
        <v>-38400</v>
      </c>
      <c r="K10" s="306">
        <f>J10/1000000</f>
        <v>-0.0384</v>
      </c>
      <c r="L10" s="324">
        <v>1689</v>
      </c>
      <c r="M10" s="325">
        <v>2046</v>
      </c>
      <c r="N10" s="306">
        <f>L10-M10</f>
        <v>-357</v>
      </c>
      <c r="O10" s="306">
        <f>$F10*N10</f>
        <v>-71400</v>
      </c>
      <c r="P10" s="306">
        <f>O10/1000000</f>
        <v>-0.0714</v>
      </c>
      <c r="Q10" s="450"/>
    </row>
    <row r="11" spans="1:17" ht="14.25" customHeight="1">
      <c r="A11" s="258">
        <v>4</v>
      </c>
      <c r="B11" s="296" t="s">
        <v>149</v>
      </c>
      <c r="C11" s="297">
        <v>4865127</v>
      </c>
      <c r="D11" s="121" t="s">
        <v>12</v>
      </c>
      <c r="E11" s="93" t="s">
        <v>326</v>
      </c>
      <c r="F11" s="304">
        <v>1333.33</v>
      </c>
      <c r="G11" s="324">
        <v>999829</v>
      </c>
      <c r="H11" s="325">
        <v>999838</v>
      </c>
      <c r="I11" s="306">
        <f t="shared" si="0"/>
        <v>-9</v>
      </c>
      <c r="J11" s="306">
        <f t="shared" si="1"/>
        <v>-11999.97</v>
      </c>
      <c r="K11" s="306">
        <f t="shared" si="2"/>
        <v>-0.011999969999999999</v>
      </c>
      <c r="L11" s="324">
        <v>999748</v>
      </c>
      <c r="M11" s="325">
        <v>999750</v>
      </c>
      <c r="N11" s="306">
        <f t="shared" si="3"/>
        <v>-2</v>
      </c>
      <c r="O11" s="306">
        <f t="shared" si="4"/>
        <v>-2666.66</v>
      </c>
      <c r="P11" s="306">
        <f t="shared" si="5"/>
        <v>-0.00266666</v>
      </c>
      <c r="Q11" s="669"/>
    </row>
    <row r="12" spans="1:17" ht="14.25" customHeight="1">
      <c r="A12" s="258">
        <v>5</v>
      </c>
      <c r="B12" s="296" t="s">
        <v>150</v>
      </c>
      <c r="C12" s="297">
        <v>4865177</v>
      </c>
      <c r="D12" s="121" t="s">
        <v>12</v>
      </c>
      <c r="E12" s="93" t="s">
        <v>326</v>
      </c>
      <c r="F12" s="304">
        <v>1500</v>
      </c>
      <c r="G12" s="324">
        <v>998867</v>
      </c>
      <c r="H12" s="325">
        <v>998891</v>
      </c>
      <c r="I12" s="306">
        <f t="shared" si="0"/>
        <v>-24</v>
      </c>
      <c r="J12" s="306">
        <f t="shared" si="1"/>
        <v>-36000</v>
      </c>
      <c r="K12" s="306">
        <f t="shared" si="2"/>
        <v>-0.036</v>
      </c>
      <c r="L12" s="324">
        <v>999945</v>
      </c>
      <c r="M12" s="325">
        <v>999959</v>
      </c>
      <c r="N12" s="306">
        <f t="shared" si="3"/>
        <v>-14</v>
      </c>
      <c r="O12" s="306">
        <f t="shared" si="4"/>
        <v>-21000</v>
      </c>
      <c r="P12" s="306">
        <f t="shared" si="5"/>
        <v>-0.021</v>
      </c>
      <c r="Q12" s="758"/>
    </row>
    <row r="13" spans="1:17" ht="14.25" customHeight="1">
      <c r="A13" s="258">
        <v>6</v>
      </c>
      <c r="B13" s="296" t="s">
        <v>151</v>
      </c>
      <c r="C13" s="297">
        <v>4865111</v>
      </c>
      <c r="D13" s="121" t="s">
        <v>12</v>
      </c>
      <c r="E13" s="93" t="s">
        <v>326</v>
      </c>
      <c r="F13" s="304">
        <v>100</v>
      </c>
      <c r="G13" s="324">
        <v>15947</v>
      </c>
      <c r="H13" s="325">
        <v>16030</v>
      </c>
      <c r="I13" s="306">
        <f>G13-H13</f>
        <v>-83</v>
      </c>
      <c r="J13" s="306">
        <f t="shared" si="1"/>
        <v>-8300</v>
      </c>
      <c r="K13" s="306">
        <f t="shared" si="2"/>
        <v>-0.0083</v>
      </c>
      <c r="L13" s="324">
        <v>22234</v>
      </c>
      <c r="M13" s="325">
        <v>22422</v>
      </c>
      <c r="N13" s="306">
        <f>L13-M13</f>
        <v>-188</v>
      </c>
      <c r="O13" s="306">
        <f t="shared" si="4"/>
        <v>-18800</v>
      </c>
      <c r="P13" s="306">
        <f t="shared" si="5"/>
        <v>-0.0188</v>
      </c>
      <c r="Q13" s="450"/>
    </row>
    <row r="14" spans="1:17" ht="14.25" customHeight="1">
      <c r="A14" s="258">
        <v>7</v>
      </c>
      <c r="B14" s="296" t="s">
        <v>152</v>
      </c>
      <c r="C14" s="297">
        <v>4865140</v>
      </c>
      <c r="D14" s="121" t="s">
        <v>12</v>
      </c>
      <c r="E14" s="93" t="s">
        <v>326</v>
      </c>
      <c r="F14" s="304">
        <v>75</v>
      </c>
      <c r="G14" s="324">
        <v>629816</v>
      </c>
      <c r="H14" s="325">
        <v>631421</v>
      </c>
      <c r="I14" s="306">
        <f t="shared" si="0"/>
        <v>-1605</v>
      </c>
      <c r="J14" s="306">
        <f t="shared" si="1"/>
        <v>-120375</v>
      </c>
      <c r="K14" s="306">
        <f t="shared" si="2"/>
        <v>-0.120375</v>
      </c>
      <c r="L14" s="324">
        <v>979401</v>
      </c>
      <c r="M14" s="325">
        <v>980276</v>
      </c>
      <c r="N14" s="306">
        <f t="shared" si="3"/>
        <v>-875</v>
      </c>
      <c r="O14" s="306">
        <f t="shared" si="4"/>
        <v>-65625</v>
      </c>
      <c r="P14" s="306">
        <f t="shared" si="5"/>
        <v>-0.065625</v>
      </c>
      <c r="Q14" s="449"/>
    </row>
    <row r="15" spans="1:17" ht="14.25" customHeight="1">
      <c r="A15" s="258">
        <v>8</v>
      </c>
      <c r="B15" s="714" t="s">
        <v>153</v>
      </c>
      <c r="C15" s="297">
        <v>4865134</v>
      </c>
      <c r="D15" s="121" t="s">
        <v>12</v>
      </c>
      <c r="E15" s="93" t="s">
        <v>326</v>
      </c>
      <c r="F15" s="304">
        <v>75</v>
      </c>
      <c r="G15" s="324">
        <v>979225</v>
      </c>
      <c r="H15" s="325">
        <v>979588</v>
      </c>
      <c r="I15" s="306">
        <f t="shared" si="0"/>
        <v>-363</v>
      </c>
      <c r="J15" s="306">
        <f t="shared" si="1"/>
        <v>-27225</v>
      </c>
      <c r="K15" s="306">
        <f t="shared" si="2"/>
        <v>-0.027225</v>
      </c>
      <c r="L15" s="324">
        <v>17889</v>
      </c>
      <c r="M15" s="325">
        <v>18267</v>
      </c>
      <c r="N15" s="306">
        <f t="shared" si="3"/>
        <v>-378</v>
      </c>
      <c r="O15" s="306">
        <f t="shared" si="4"/>
        <v>-28350</v>
      </c>
      <c r="P15" s="306">
        <f t="shared" si="5"/>
        <v>-0.02835</v>
      </c>
      <c r="Q15" s="450"/>
    </row>
    <row r="16" spans="1:17" ht="14.25" customHeight="1">
      <c r="A16" s="258">
        <v>9</v>
      </c>
      <c r="B16" s="296" t="s">
        <v>154</v>
      </c>
      <c r="C16" s="297">
        <v>4865183</v>
      </c>
      <c r="D16" s="121" t="s">
        <v>12</v>
      </c>
      <c r="E16" s="93" t="s">
        <v>326</v>
      </c>
      <c r="F16" s="304">
        <v>900</v>
      </c>
      <c r="G16" s="324">
        <v>998994</v>
      </c>
      <c r="H16" s="325">
        <v>999040</v>
      </c>
      <c r="I16" s="306">
        <f>G16-H16</f>
        <v>-46</v>
      </c>
      <c r="J16" s="306">
        <f>$F16*I16</f>
        <v>-41400</v>
      </c>
      <c r="K16" s="306">
        <f>J16/1000000</f>
        <v>-0.0414</v>
      </c>
      <c r="L16" s="324">
        <v>999851</v>
      </c>
      <c r="M16" s="325">
        <v>999917</v>
      </c>
      <c r="N16" s="306">
        <f>L16-M16</f>
        <v>-66</v>
      </c>
      <c r="O16" s="306">
        <f>$F16*N16</f>
        <v>-59400</v>
      </c>
      <c r="P16" s="306">
        <f>O16/1000000</f>
        <v>-0.0594</v>
      </c>
      <c r="Q16" s="455"/>
    </row>
    <row r="17" spans="1:17" ht="14.25" customHeight="1">
      <c r="A17" s="258">
        <v>10</v>
      </c>
      <c r="B17" s="296" t="s">
        <v>455</v>
      </c>
      <c r="C17" s="297">
        <v>4865130</v>
      </c>
      <c r="D17" s="121" t="s">
        <v>12</v>
      </c>
      <c r="E17" s="93" t="s">
        <v>326</v>
      </c>
      <c r="F17" s="304">
        <v>100</v>
      </c>
      <c r="G17" s="324">
        <v>995812</v>
      </c>
      <c r="H17" s="325">
        <v>995986</v>
      </c>
      <c r="I17" s="306">
        <f>G17-H17</f>
        <v>-174</v>
      </c>
      <c r="J17" s="306">
        <f>$F17*I17</f>
        <v>-17400</v>
      </c>
      <c r="K17" s="306">
        <f>J17/1000000</f>
        <v>-0.0174</v>
      </c>
      <c r="L17" s="324">
        <v>265336</v>
      </c>
      <c r="M17" s="325">
        <v>265420</v>
      </c>
      <c r="N17" s="306">
        <f>L17-M17</f>
        <v>-84</v>
      </c>
      <c r="O17" s="306">
        <f>$F17*N17</f>
        <v>-8400</v>
      </c>
      <c r="P17" s="306">
        <f>O17/1000000</f>
        <v>-0.0084</v>
      </c>
      <c r="Q17" s="455"/>
    </row>
    <row r="18" spans="1:17" ht="14.25" customHeight="1">
      <c r="A18" s="258"/>
      <c r="B18" s="298" t="s">
        <v>155</v>
      </c>
      <c r="C18" s="297"/>
      <c r="D18" s="121"/>
      <c r="E18" s="121"/>
      <c r="F18" s="304"/>
      <c r="G18" s="401"/>
      <c r="H18" s="402"/>
      <c r="I18" s="306"/>
      <c r="J18" s="306"/>
      <c r="K18" s="567"/>
      <c r="L18" s="324"/>
      <c r="M18" s="325"/>
      <c r="N18" s="306"/>
      <c r="O18" s="306"/>
      <c r="P18" s="567"/>
      <c r="Q18" s="450"/>
    </row>
    <row r="19" spans="1:17" ht="14.25" customHeight="1">
      <c r="A19" s="258">
        <v>11</v>
      </c>
      <c r="B19" s="296" t="s">
        <v>15</v>
      </c>
      <c r="C19" s="297">
        <v>5128454</v>
      </c>
      <c r="D19" s="121" t="s">
        <v>12</v>
      </c>
      <c r="E19" s="93" t="s">
        <v>326</v>
      </c>
      <c r="F19" s="304">
        <v>-500</v>
      </c>
      <c r="G19" s="324">
        <v>16168</v>
      </c>
      <c r="H19" s="325">
        <v>16168</v>
      </c>
      <c r="I19" s="306">
        <v>0</v>
      </c>
      <c r="J19" s="306">
        <v>0</v>
      </c>
      <c r="K19" s="306">
        <v>0</v>
      </c>
      <c r="L19" s="324">
        <v>988296</v>
      </c>
      <c r="M19" s="325">
        <v>988296</v>
      </c>
      <c r="N19" s="306">
        <v>0</v>
      </c>
      <c r="O19" s="306">
        <v>0</v>
      </c>
      <c r="P19" s="306">
        <v>0</v>
      </c>
      <c r="Q19" s="450"/>
    </row>
    <row r="20" spans="1:17" ht="14.25" customHeight="1">
      <c r="A20" s="258">
        <v>12</v>
      </c>
      <c r="B20" s="273" t="s">
        <v>16</v>
      </c>
      <c r="C20" s="297">
        <v>4865025</v>
      </c>
      <c r="D20" s="81" t="s">
        <v>12</v>
      </c>
      <c r="E20" s="93" t="s">
        <v>326</v>
      </c>
      <c r="F20" s="304">
        <v>-1000</v>
      </c>
      <c r="G20" s="324">
        <v>13794</v>
      </c>
      <c r="H20" s="325">
        <v>13752</v>
      </c>
      <c r="I20" s="306">
        <f>G20-H20</f>
        <v>42</v>
      </c>
      <c r="J20" s="306">
        <f>$F20*I20</f>
        <v>-42000</v>
      </c>
      <c r="K20" s="306">
        <f>J20/1000000</f>
        <v>-0.042</v>
      </c>
      <c r="L20" s="324">
        <v>996590</v>
      </c>
      <c r="M20" s="325">
        <v>996565</v>
      </c>
      <c r="N20" s="306">
        <f>L20-M20</f>
        <v>25</v>
      </c>
      <c r="O20" s="306">
        <f>$F20*N20</f>
        <v>-25000</v>
      </c>
      <c r="P20" s="306">
        <f>O20/1000000</f>
        <v>-0.025</v>
      </c>
      <c r="Q20" s="450"/>
    </row>
    <row r="21" spans="1:17" ht="14.25" customHeight="1">
      <c r="A21" s="258">
        <v>13</v>
      </c>
      <c r="B21" s="296" t="s">
        <v>17</v>
      </c>
      <c r="C21" s="297">
        <v>5128433</v>
      </c>
      <c r="D21" s="121" t="s">
        <v>12</v>
      </c>
      <c r="E21" s="93" t="s">
        <v>326</v>
      </c>
      <c r="F21" s="304">
        <v>-2000</v>
      </c>
      <c r="G21" s="324">
        <v>2580</v>
      </c>
      <c r="H21" s="325">
        <v>2582</v>
      </c>
      <c r="I21" s="306">
        <f>G21-H21</f>
        <v>-2</v>
      </c>
      <c r="J21" s="306">
        <f>$F21*I21</f>
        <v>4000</v>
      </c>
      <c r="K21" s="306">
        <f>J21/1000000</f>
        <v>0.004</v>
      </c>
      <c r="L21" s="324">
        <v>997576</v>
      </c>
      <c r="M21" s="325">
        <v>997717</v>
      </c>
      <c r="N21" s="306">
        <f>L21-M21</f>
        <v>-141</v>
      </c>
      <c r="O21" s="306">
        <f>$F21*N21</f>
        <v>282000</v>
      </c>
      <c r="P21" s="306">
        <f>O21/1000000</f>
        <v>0.282</v>
      </c>
      <c r="Q21" s="450"/>
    </row>
    <row r="22" spans="1:17" ht="14.25" customHeight="1">
      <c r="A22" s="258">
        <v>14</v>
      </c>
      <c r="B22" s="296" t="s">
        <v>156</v>
      </c>
      <c r="C22" s="297">
        <v>4902499</v>
      </c>
      <c r="D22" s="121" t="s">
        <v>12</v>
      </c>
      <c r="E22" s="93" t="s">
        <v>326</v>
      </c>
      <c r="F22" s="304">
        <v>-1000</v>
      </c>
      <c r="G22" s="324">
        <v>16042</v>
      </c>
      <c r="H22" s="325">
        <v>16028</v>
      </c>
      <c r="I22" s="306">
        <f>G22-H22</f>
        <v>14</v>
      </c>
      <c r="J22" s="306">
        <f>$F22*I22</f>
        <v>-14000</v>
      </c>
      <c r="K22" s="306">
        <f>J22/1000000</f>
        <v>-0.014</v>
      </c>
      <c r="L22" s="324">
        <v>996529</v>
      </c>
      <c r="M22" s="325">
        <v>996678</v>
      </c>
      <c r="N22" s="306">
        <f>L22-M22</f>
        <v>-149</v>
      </c>
      <c r="O22" s="306">
        <f>$F22*N22</f>
        <v>149000</v>
      </c>
      <c r="P22" s="306">
        <f>O22/1000000</f>
        <v>0.149</v>
      </c>
      <c r="Q22" s="450"/>
    </row>
    <row r="23" spans="1:17" ht="14.25" customHeight="1">
      <c r="A23" s="258">
        <v>15</v>
      </c>
      <c r="B23" s="296" t="s">
        <v>414</v>
      </c>
      <c r="C23" s="297">
        <v>5295169</v>
      </c>
      <c r="D23" s="121" t="s">
        <v>12</v>
      </c>
      <c r="E23" s="93" t="s">
        <v>326</v>
      </c>
      <c r="F23" s="304">
        <v>-1000</v>
      </c>
      <c r="G23" s="324">
        <v>977392</v>
      </c>
      <c r="H23" s="325">
        <v>977392</v>
      </c>
      <c r="I23" s="325">
        <f>G23-H23</f>
        <v>0</v>
      </c>
      <c r="J23" s="325">
        <f>$F23*I23</f>
        <v>0</v>
      </c>
      <c r="K23" s="325">
        <f>J23/1000000</f>
        <v>0</v>
      </c>
      <c r="L23" s="324">
        <v>991232</v>
      </c>
      <c r="M23" s="325">
        <v>990748</v>
      </c>
      <c r="N23" s="325">
        <f>L23-M23</f>
        <v>484</v>
      </c>
      <c r="O23" s="325">
        <f>$F23*N23</f>
        <v>-484000</v>
      </c>
      <c r="P23" s="325">
        <f>O23/1000000</f>
        <v>-0.484</v>
      </c>
      <c r="Q23" s="450"/>
    </row>
    <row r="24" spans="2:17" ht="14.25" customHeight="1">
      <c r="B24" s="298" t="s">
        <v>157</v>
      </c>
      <c r="C24" s="297"/>
      <c r="D24" s="121"/>
      <c r="E24" s="121"/>
      <c r="F24" s="304"/>
      <c r="G24" s="324"/>
      <c r="H24" s="325"/>
      <c r="I24" s="306"/>
      <c r="J24" s="306"/>
      <c r="K24" s="306"/>
      <c r="L24" s="324"/>
      <c r="M24" s="325"/>
      <c r="N24" s="306"/>
      <c r="O24" s="306"/>
      <c r="P24" s="306"/>
      <c r="Q24" s="450"/>
    </row>
    <row r="25" spans="1:17" ht="14.25" customHeight="1">
      <c r="A25" s="258">
        <v>16</v>
      </c>
      <c r="B25" s="296" t="s">
        <v>15</v>
      </c>
      <c r="C25" s="297">
        <v>5295164</v>
      </c>
      <c r="D25" s="121" t="s">
        <v>12</v>
      </c>
      <c r="E25" s="93" t="s">
        <v>326</v>
      </c>
      <c r="F25" s="304">
        <v>-1000</v>
      </c>
      <c r="G25" s="324">
        <v>87357</v>
      </c>
      <c r="H25" s="325">
        <v>86989</v>
      </c>
      <c r="I25" s="306">
        <f>G25-H25</f>
        <v>368</v>
      </c>
      <c r="J25" s="306">
        <f>$F25*I25</f>
        <v>-368000</v>
      </c>
      <c r="K25" s="306">
        <f>J25/1000000</f>
        <v>-0.368</v>
      </c>
      <c r="L25" s="324">
        <v>998980</v>
      </c>
      <c r="M25" s="325">
        <v>998899</v>
      </c>
      <c r="N25" s="306">
        <f>L25-M25</f>
        <v>81</v>
      </c>
      <c r="O25" s="306">
        <f>$F25*N25</f>
        <v>-81000</v>
      </c>
      <c r="P25" s="306">
        <f>O25/1000000</f>
        <v>-0.081</v>
      </c>
      <c r="Q25" s="465"/>
    </row>
    <row r="26" spans="1:17" ht="14.25" customHeight="1">
      <c r="A26" s="258"/>
      <c r="B26" s="296"/>
      <c r="C26" s="297"/>
      <c r="D26" s="121"/>
      <c r="E26" s="93"/>
      <c r="F26" s="304">
        <v>-1000</v>
      </c>
      <c r="G26" s="324">
        <v>75201</v>
      </c>
      <c r="H26" s="325">
        <v>75038</v>
      </c>
      <c r="I26" s="306">
        <f>G26-H26</f>
        <v>163</v>
      </c>
      <c r="J26" s="306">
        <f>$F26*I26</f>
        <v>-163000</v>
      </c>
      <c r="K26" s="306">
        <f>J26/1000000</f>
        <v>-0.163</v>
      </c>
      <c r="L26" s="324"/>
      <c r="M26" s="325"/>
      <c r="N26" s="306"/>
      <c r="O26" s="306"/>
      <c r="P26" s="306"/>
      <c r="Q26" s="465"/>
    </row>
    <row r="27" spans="1:17" ht="14.25" customHeight="1">
      <c r="A27" s="258">
        <v>17</v>
      </c>
      <c r="B27" s="296" t="s">
        <v>16</v>
      </c>
      <c r="C27" s="297">
        <v>5129959</v>
      </c>
      <c r="D27" s="121" t="s">
        <v>12</v>
      </c>
      <c r="E27" s="93" t="s">
        <v>326</v>
      </c>
      <c r="F27" s="304">
        <v>-500</v>
      </c>
      <c r="G27" s="324">
        <v>69941</v>
      </c>
      <c r="H27" s="325">
        <v>69901</v>
      </c>
      <c r="I27" s="325">
        <f>G27-H27</f>
        <v>40</v>
      </c>
      <c r="J27" s="325">
        <f>$F27*I27</f>
        <v>-20000</v>
      </c>
      <c r="K27" s="325">
        <f>J27/1000000</f>
        <v>-0.02</v>
      </c>
      <c r="L27" s="324">
        <v>35061</v>
      </c>
      <c r="M27" s="325">
        <v>34212</v>
      </c>
      <c r="N27" s="325">
        <f>L27-M27</f>
        <v>849</v>
      </c>
      <c r="O27" s="325">
        <f>$F27*N27</f>
        <v>-424500</v>
      </c>
      <c r="P27" s="325">
        <f>O27/1000000</f>
        <v>-0.4245</v>
      </c>
      <c r="Q27" s="465"/>
    </row>
    <row r="28" spans="1:17" ht="14.25" customHeight="1">
      <c r="A28" s="258">
        <v>18</v>
      </c>
      <c r="B28" s="296" t="s">
        <v>17</v>
      </c>
      <c r="C28" s="297">
        <v>4864988</v>
      </c>
      <c r="D28" s="121" t="s">
        <v>12</v>
      </c>
      <c r="E28" s="93" t="s">
        <v>326</v>
      </c>
      <c r="F28" s="304">
        <v>-2000</v>
      </c>
      <c r="G28" s="324">
        <v>16183</v>
      </c>
      <c r="H28" s="325">
        <v>16092</v>
      </c>
      <c r="I28" s="306">
        <f>G28-H28</f>
        <v>91</v>
      </c>
      <c r="J28" s="306">
        <f>$F28*I28</f>
        <v>-182000</v>
      </c>
      <c r="K28" s="306">
        <f>J28/1000000</f>
        <v>-0.182</v>
      </c>
      <c r="L28" s="324">
        <v>998383</v>
      </c>
      <c r="M28" s="325">
        <v>998244</v>
      </c>
      <c r="N28" s="306">
        <f>L28-M28</f>
        <v>139</v>
      </c>
      <c r="O28" s="306">
        <f>$F28*N28</f>
        <v>-278000</v>
      </c>
      <c r="P28" s="306">
        <f>O28/1000000</f>
        <v>-0.278</v>
      </c>
      <c r="Q28" s="465"/>
    </row>
    <row r="29" spans="1:17" ht="14.25" customHeight="1">
      <c r="A29" s="258">
        <v>19</v>
      </c>
      <c r="B29" s="296" t="s">
        <v>156</v>
      </c>
      <c r="C29" s="297">
        <v>5295572</v>
      </c>
      <c r="D29" s="121" t="s">
        <v>12</v>
      </c>
      <c r="E29" s="93" t="s">
        <v>326</v>
      </c>
      <c r="F29" s="304">
        <v>-1000</v>
      </c>
      <c r="G29" s="324">
        <v>8259</v>
      </c>
      <c r="H29" s="325">
        <v>8314</v>
      </c>
      <c r="I29" s="325">
        <f>G29-H29</f>
        <v>-55</v>
      </c>
      <c r="J29" s="325">
        <f>$F29*I29</f>
        <v>55000</v>
      </c>
      <c r="K29" s="325">
        <f>J29/1000000</f>
        <v>0.055</v>
      </c>
      <c r="L29" s="324">
        <v>814898</v>
      </c>
      <c r="M29" s="325">
        <v>815146</v>
      </c>
      <c r="N29" s="325">
        <f>L29-M29</f>
        <v>-248</v>
      </c>
      <c r="O29" s="325">
        <f>$F29*N29</f>
        <v>248000</v>
      </c>
      <c r="P29" s="325">
        <f>O29/1000000</f>
        <v>0.248</v>
      </c>
      <c r="Q29" s="465"/>
    </row>
    <row r="30" spans="2:17" ht="14.25" customHeight="1">
      <c r="B30" s="298" t="s">
        <v>426</v>
      </c>
      <c r="C30" s="297"/>
      <c r="D30" s="121"/>
      <c r="E30" s="93"/>
      <c r="F30" s="304"/>
      <c r="G30" s="324"/>
      <c r="H30" s="325"/>
      <c r="I30" s="325"/>
      <c r="J30" s="325"/>
      <c r="K30" s="325"/>
      <c r="L30" s="324"/>
      <c r="M30" s="325"/>
      <c r="N30" s="325"/>
      <c r="O30" s="325"/>
      <c r="P30" s="325"/>
      <c r="Q30" s="465"/>
    </row>
    <row r="31" spans="1:17" ht="14.25" customHeight="1">
      <c r="A31" s="258">
        <v>20</v>
      </c>
      <c r="B31" s="296" t="s">
        <v>15</v>
      </c>
      <c r="C31" s="297">
        <v>5128451</v>
      </c>
      <c r="D31" s="121" t="s">
        <v>12</v>
      </c>
      <c r="E31" s="93" t="s">
        <v>326</v>
      </c>
      <c r="F31" s="304">
        <v>-1000</v>
      </c>
      <c r="G31" s="324">
        <v>12911</v>
      </c>
      <c r="H31" s="325">
        <v>12620</v>
      </c>
      <c r="I31" s="306">
        <f>G31-H31</f>
        <v>291</v>
      </c>
      <c r="J31" s="306">
        <f>$F31*I31</f>
        <v>-291000</v>
      </c>
      <c r="K31" s="306">
        <f>J31/1000000</f>
        <v>-0.291</v>
      </c>
      <c r="L31" s="324">
        <v>1179</v>
      </c>
      <c r="M31" s="325">
        <v>995</v>
      </c>
      <c r="N31" s="306">
        <f>L31-M31</f>
        <v>184</v>
      </c>
      <c r="O31" s="306">
        <f>$F31*N31</f>
        <v>-184000</v>
      </c>
      <c r="P31" s="306">
        <f>O31/1000000</f>
        <v>-0.184</v>
      </c>
      <c r="Q31" s="465"/>
    </row>
    <row r="32" spans="1:17" ht="14.25" customHeight="1">
      <c r="A32" s="258">
        <v>21</v>
      </c>
      <c r="B32" s="296" t="s">
        <v>16</v>
      </c>
      <c r="C32" s="297">
        <v>5128459</v>
      </c>
      <c r="D32" s="121" t="s">
        <v>12</v>
      </c>
      <c r="E32" s="93" t="s">
        <v>326</v>
      </c>
      <c r="F32" s="304">
        <v>-800</v>
      </c>
      <c r="G32" s="324">
        <v>60152</v>
      </c>
      <c r="H32" s="325">
        <v>59650</v>
      </c>
      <c r="I32" s="306">
        <f>G32-H32</f>
        <v>502</v>
      </c>
      <c r="J32" s="306">
        <f>$F32*I32</f>
        <v>-401600</v>
      </c>
      <c r="K32" s="306">
        <f>J32/1000000</f>
        <v>-0.4016</v>
      </c>
      <c r="L32" s="324">
        <v>998577</v>
      </c>
      <c r="M32" s="325">
        <v>998423</v>
      </c>
      <c r="N32" s="306">
        <f>L32-M32</f>
        <v>154</v>
      </c>
      <c r="O32" s="306">
        <f>$F32*N32</f>
        <v>-123200</v>
      </c>
      <c r="P32" s="306">
        <f>O32/1000000</f>
        <v>-0.1232</v>
      </c>
      <c r="Q32" s="465"/>
    </row>
    <row r="33" spans="1:17" ht="14.25" customHeight="1">
      <c r="A33" s="258"/>
      <c r="B33" s="271" t="s">
        <v>158</v>
      </c>
      <c r="C33" s="297"/>
      <c r="D33" s="81"/>
      <c r="E33" s="81"/>
      <c r="F33" s="304"/>
      <c r="G33" s="324"/>
      <c r="H33" s="325"/>
      <c r="I33" s="306"/>
      <c r="J33" s="306"/>
      <c r="K33" s="306"/>
      <c r="L33" s="324"/>
      <c r="M33" s="325"/>
      <c r="N33" s="306"/>
      <c r="O33" s="306"/>
      <c r="P33" s="306"/>
      <c r="Q33" s="450"/>
    </row>
    <row r="34" spans="1:17" ht="18.75" customHeight="1">
      <c r="A34" s="258">
        <v>22</v>
      </c>
      <c r="B34" s="296" t="s">
        <v>15</v>
      </c>
      <c r="C34" s="297">
        <v>5295151</v>
      </c>
      <c r="D34" s="121" t="s">
        <v>12</v>
      </c>
      <c r="E34" s="93" t="s">
        <v>326</v>
      </c>
      <c r="F34" s="304">
        <v>-1000</v>
      </c>
      <c r="G34" s="324">
        <v>995990</v>
      </c>
      <c r="H34" s="325">
        <v>996329</v>
      </c>
      <c r="I34" s="306">
        <f aca="true" t="shared" si="6" ref="I34:I44">G34-H34</f>
        <v>-339</v>
      </c>
      <c r="J34" s="306">
        <f aca="true" t="shared" si="7" ref="J34:J44">$F34*I34</f>
        <v>339000</v>
      </c>
      <c r="K34" s="306">
        <f aca="true" t="shared" si="8" ref="K34:K44">J34/1000000</f>
        <v>0.339</v>
      </c>
      <c r="L34" s="324">
        <v>961231</v>
      </c>
      <c r="M34" s="325">
        <v>961315</v>
      </c>
      <c r="N34" s="306">
        <f aca="true" t="shared" si="9" ref="N34:N44">L34-M34</f>
        <v>-84</v>
      </c>
      <c r="O34" s="306">
        <f aca="true" t="shared" si="10" ref="O34:O44">$F34*N34</f>
        <v>84000</v>
      </c>
      <c r="P34" s="306">
        <f aca="true" t="shared" si="11" ref="P34:P44">O34/1000000</f>
        <v>0.084</v>
      </c>
      <c r="Q34" s="460"/>
    </row>
    <row r="35" spans="1:17" ht="17.25" customHeight="1">
      <c r="A35" s="258">
        <v>23</v>
      </c>
      <c r="B35" s="296" t="s">
        <v>16</v>
      </c>
      <c r="C35" s="297">
        <v>4865036</v>
      </c>
      <c r="D35" s="121" t="s">
        <v>12</v>
      </c>
      <c r="E35" s="93" t="s">
        <v>326</v>
      </c>
      <c r="F35" s="304">
        <v>-2000</v>
      </c>
      <c r="G35" s="324">
        <v>984072</v>
      </c>
      <c r="H35" s="325">
        <v>984183</v>
      </c>
      <c r="I35" s="306">
        <f>G35-H35</f>
        <v>-111</v>
      </c>
      <c r="J35" s="306">
        <f>$F35*I35</f>
        <v>222000</v>
      </c>
      <c r="K35" s="306">
        <f>J35/1000000</f>
        <v>0.222</v>
      </c>
      <c r="L35" s="324">
        <v>992620</v>
      </c>
      <c r="M35" s="325">
        <v>992660</v>
      </c>
      <c r="N35" s="306">
        <f>L35-M35</f>
        <v>-40</v>
      </c>
      <c r="O35" s="306">
        <f>$F35*N35</f>
        <v>80000</v>
      </c>
      <c r="P35" s="306">
        <f>O35/1000000</f>
        <v>0.08</v>
      </c>
      <c r="Q35" s="465" t="s">
        <v>477</v>
      </c>
    </row>
    <row r="36" spans="1:17" ht="17.25" customHeight="1">
      <c r="A36" s="258"/>
      <c r="B36" s="296"/>
      <c r="C36" s="297"/>
      <c r="D36" s="121"/>
      <c r="E36" s="93"/>
      <c r="F36" s="304">
        <v>-1000</v>
      </c>
      <c r="G36" s="324">
        <v>984265</v>
      </c>
      <c r="H36" s="325">
        <v>985042</v>
      </c>
      <c r="I36" s="306">
        <f>G36-H36</f>
        <v>-777</v>
      </c>
      <c r="J36" s="306">
        <f>$F36*I36</f>
        <v>777000</v>
      </c>
      <c r="K36" s="306">
        <f>J36/1000000</f>
        <v>0.777</v>
      </c>
      <c r="L36" s="324">
        <v>992660</v>
      </c>
      <c r="M36" s="325">
        <v>992660</v>
      </c>
      <c r="N36" s="306">
        <f>L36-M36</f>
        <v>0</v>
      </c>
      <c r="O36" s="306">
        <f>$F36*N36</f>
        <v>0</v>
      </c>
      <c r="P36" s="306">
        <f>O36/1000000</f>
        <v>0</v>
      </c>
      <c r="Q36" s="465"/>
    </row>
    <row r="37" spans="1:17" ht="15.75" customHeight="1">
      <c r="A37" s="258">
        <v>24</v>
      </c>
      <c r="B37" s="296" t="s">
        <v>17</v>
      </c>
      <c r="C37" s="297">
        <v>5295147</v>
      </c>
      <c r="D37" s="121" t="s">
        <v>12</v>
      </c>
      <c r="E37" s="93" t="s">
        <v>326</v>
      </c>
      <c r="F37" s="304">
        <v>-2000</v>
      </c>
      <c r="G37" s="324">
        <v>939589</v>
      </c>
      <c r="H37" s="325">
        <v>940093</v>
      </c>
      <c r="I37" s="306">
        <f t="shared" si="6"/>
        <v>-504</v>
      </c>
      <c r="J37" s="306">
        <f t="shared" si="7"/>
        <v>1008000</v>
      </c>
      <c r="K37" s="306">
        <f t="shared" si="8"/>
        <v>1.008</v>
      </c>
      <c r="L37" s="324">
        <v>983955</v>
      </c>
      <c r="M37" s="325">
        <v>984025</v>
      </c>
      <c r="N37" s="306">
        <f t="shared" si="9"/>
        <v>-70</v>
      </c>
      <c r="O37" s="306">
        <f t="shared" si="10"/>
        <v>140000</v>
      </c>
      <c r="P37" s="306">
        <f t="shared" si="11"/>
        <v>0.14</v>
      </c>
      <c r="Q37" s="465"/>
    </row>
    <row r="38" spans="1:17" ht="15.75" customHeight="1">
      <c r="A38" s="258">
        <v>25</v>
      </c>
      <c r="B38" s="273" t="s">
        <v>156</v>
      </c>
      <c r="C38" s="297">
        <v>4865001</v>
      </c>
      <c r="D38" s="81" t="s">
        <v>12</v>
      </c>
      <c r="E38" s="93" t="s">
        <v>326</v>
      </c>
      <c r="F38" s="304">
        <v>-1000</v>
      </c>
      <c r="G38" s="324">
        <v>10013</v>
      </c>
      <c r="H38" s="325">
        <v>8988</v>
      </c>
      <c r="I38" s="306">
        <f t="shared" si="6"/>
        <v>1025</v>
      </c>
      <c r="J38" s="306">
        <f t="shared" si="7"/>
        <v>-1025000</v>
      </c>
      <c r="K38" s="306">
        <f t="shared" si="8"/>
        <v>-1.025</v>
      </c>
      <c r="L38" s="324">
        <v>997322</v>
      </c>
      <c r="M38" s="325">
        <v>997296</v>
      </c>
      <c r="N38" s="306">
        <f t="shared" si="9"/>
        <v>26</v>
      </c>
      <c r="O38" s="306">
        <f t="shared" si="10"/>
        <v>-26000</v>
      </c>
      <c r="P38" s="306">
        <f t="shared" si="11"/>
        <v>-0.026</v>
      </c>
      <c r="Q38" s="728"/>
    </row>
    <row r="39" spans="2:17" ht="15.75" customHeight="1">
      <c r="B39" s="271" t="s">
        <v>445</v>
      </c>
      <c r="C39" s="297"/>
      <c r="D39" s="81"/>
      <c r="E39" s="93"/>
      <c r="F39" s="304"/>
      <c r="G39" s="324"/>
      <c r="H39" s="325"/>
      <c r="I39" s="306"/>
      <c r="J39" s="306"/>
      <c r="K39" s="306"/>
      <c r="L39" s="324"/>
      <c r="M39" s="325"/>
      <c r="N39" s="306"/>
      <c r="O39" s="306"/>
      <c r="P39" s="306"/>
      <c r="Q39" s="728"/>
    </row>
    <row r="40" spans="1:17" ht="15.75" customHeight="1">
      <c r="A40" s="258">
        <v>26</v>
      </c>
      <c r="B40" s="273" t="s">
        <v>446</v>
      </c>
      <c r="C40" s="297">
        <v>5295131</v>
      </c>
      <c r="D40" s="81" t="s">
        <v>12</v>
      </c>
      <c r="E40" s="93" t="s">
        <v>326</v>
      </c>
      <c r="F40" s="304">
        <v>-1000</v>
      </c>
      <c r="G40" s="324">
        <v>4866</v>
      </c>
      <c r="H40" s="325">
        <v>4866</v>
      </c>
      <c r="I40" s="306">
        <f t="shared" si="6"/>
        <v>0</v>
      </c>
      <c r="J40" s="306">
        <f t="shared" si="7"/>
        <v>0</v>
      </c>
      <c r="K40" s="306">
        <f t="shared" si="8"/>
        <v>0</v>
      </c>
      <c r="L40" s="324">
        <v>1000028</v>
      </c>
      <c r="M40" s="325">
        <v>999953</v>
      </c>
      <c r="N40" s="306">
        <f t="shared" si="9"/>
        <v>75</v>
      </c>
      <c r="O40" s="306">
        <f t="shared" si="10"/>
        <v>-75000</v>
      </c>
      <c r="P40" s="306">
        <f t="shared" si="11"/>
        <v>-0.075</v>
      </c>
      <c r="Q40" s="728"/>
    </row>
    <row r="41" spans="1:17" ht="15.75" customHeight="1">
      <c r="A41" s="258">
        <v>27</v>
      </c>
      <c r="B41" s="273" t="s">
        <v>447</v>
      </c>
      <c r="C41" s="297">
        <v>5295139</v>
      </c>
      <c r="D41" s="81" t="s">
        <v>12</v>
      </c>
      <c r="E41" s="93" t="s">
        <v>326</v>
      </c>
      <c r="F41" s="304">
        <v>-1000</v>
      </c>
      <c r="G41" s="324">
        <v>1659</v>
      </c>
      <c r="H41" s="325">
        <v>1248</v>
      </c>
      <c r="I41" s="306">
        <f t="shared" si="6"/>
        <v>411</v>
      </c>
      <c r="J41" s="306">
        <f t="shared" si="7"/>
        <v>-411000</v>
      </c>
      <c r="K41" s="306">
        <f t="shared" si="8"/>
        <v>-0.411</v>
      </c>
      <c r="L41" s="324">
        <v>29</v>
      </c>
      <c r="M41" s="325">
        <v>29</v>
      </c>
      <c r="N41" s="306">
        <f t="shared" si="9"/>
        <v>0</v>
      </c>
      <c r="O41" s="306">
        <f t="shared" si="10"/>
        <v>0</v>
      </c>
      <c r="P41" s="306">
        <f t="shared" si="11"/>
        <v>0</v>
      </c>
      <c r="Q41" s="728"/>
    </row>
    <row r="42" spans="1:17" ht="15.75" customHeight="1">
      <c r="A42" s="258">
        <v>28</v>
      </c>
      <c r="B42" s="273" t="s">
        <v>448</v>
      </c>
      <c r="C42" s="297">
        <v>5295173</v>
      </c>
      <c r="D42" s="81" t="s">
        <v>12</v>
      </c>
      <c r="E42" s="93" t="s">
        <v>326</v>
      </c>
      <c r="F42" s="304">
        <v>-1000</v>
      </c>
      <c r="G42" s="324">
        <v>160609</v>
      </c>
      <c r="H42" s="325">
        <v>160544</v>
      </c>
      <c r="I42" s="306">
        <f t="shared" si="6"/>
        <v>65</v>
      </c>
      <c r="J42" s="306">
        <f t="shared" si="7"/>
        <v>-65000</v>
      </c>
      <c r="K42" s="306">
        <f t="shared" si="8"/>
        <v>-0.065</v>
      </c>
      <c r="L42" s="324">
        <v>13604</v>
      </c>
      <c r="M42" s="325">
        <v>13134</v>
      </c>
      <c r="N42" s="306">
        <f t="shared" si="9"/>
        <v>470</v>
      </c>
      <c r="O42" s="306">
        <f t="shared" si="10"/>
        <v>-470000</v>
      </c>
      <c r="P42" s="306">
        <f t="shared" si="11"/>
        <v>-0.47</v>
      </c>
      <c r="Q42" s="728"/>
    </row>
    <row r="43" spans="1:17" ht="15.75" customHeight="1">
      <c r="A43" s="258"/>
      <c r="B43" s="273"/>
      <c r="C43" s="297"/>
      <c r="D43" s="81"/>
      <c r="E43" s="93"/>
      <c r="F43" s="304">
        <v>-1000</v>
      </c>
      <c r="G43" s="324"/>
      <c r="H43" s="325"/>
      <c r="I43" s="306"/>
      <c r="J43" s="306"/>
      <c r="K43" s="306"/>
      <c r="L43" s="324">
        <v>12201</v>
      </c>
      <c r="M43" s="325">
        <v>12010</v>
      </c>
      <c r="N43" s="306">
        <f>L43-M43</f>
        <v>191</v>
      </c>
      <c r="O43" s="306">
        <f>$F43*N43</f>
        <v>-191000</v>
      </c>
      <c r="P43" s="306">
        <f t="shared" si="11"/>
        <v>-0.191</v>
      </c>
      <c r="Q43" s="728"/>
    </row>
    <row r="44" spans="1:17" ht="15.75" customHeight="1">
      <c r="A44" s="258">
        <v>29</v>
      </c>
      <c r="B44" s="273" t="s">
        <v>449</v>
      </c>
      <c r="C44" s="297">
        <v>4902501</v>
      </c>
      <c r="D44" s="81" t="s">
        <v>12</v>
      </c>
      <c r="E44" s="93" t="s">
        <v>326</v>
      </c>
      <c r="F44" s="304">
        <v>-3333.33</v>
      </c>
      <c r="G44" s="324">
        <v>2656</v>
      </c>
      <c r="H44" s="325">
        <v>2656</v>
      </c>
      <c r="I44" s="306">
        <f t="shared" si="6"/>
        <v>0</v>
      </c>
      <c r="J44" s="306">
        <f t="shared" si="7"/>
        <v>0</v>
      </c>
      <c r="K44" s="306">
        <f t="shared" si="8"/>
        <v>0</v>
      </c>
      <c r="L44" s="324">
        <v>36</v>
      </c>
      <c r="M44" s="325">
        <v>36</v>
      </c>
      <c r="N44" s="306">
        <f t="shared" si="9"/>
        <v>0</v>
      </c>
      <c r="O44" s="306">
        <f t="shared" si="10"/>
        <v>0</v>
      </c>
      <c r="P44" s="306">
        <f t="shared" si="11"/>
        <v>0</v>
      </c>
      <c r="Q44" s="728"/>
    </row>
    <row r="45" spans="1:17" ht="17.25" customHeight="1">
      <c r="A45" s="258"/>
      <c r="B45" s="298" t="s">
        <v>159</v>
      </c>
      <c r="C45" s="297"/>
      <c r="D45" s="121"/>
      <c r="E45" s="121"/>
      <c r="F45" s="304"/>
      <c r="G45" s="324"/>
      <c r="H45" s="325"/>
      <c r="I45" s="306"/>
      <c r="J45" s="306"/>
      <c r="K45" s="306"/>
      <c r="L45" s="324"/>
      <c r="M45" s="325"/>
      <c r="N45" s="306"/>
      <c r="O45" s="306"/>
      <c r="P45" s="306"/>
      <c r="Q45" s="450"/>
    </row>
    <row r="46" spans="2:17" ht="19.5" customHeight="1">
      <c r="B46" s="298" t="s">
        <v>38</v>
      </c>
      <c r="C46" s="297"/>
      <c r="D46" s="121"/>
      <c r="E46" s="121"/>
      <c r="F46" s="304"/>
      <c r="G46" s="324"/>
      <c r="H46" s="325"/>
      <c r="I46" s="306"/>
      <c r="J46" s="306"/>
      <c r="K46" s="306"/>
      <c r="L46" s="324"/>
      <c r="M46" s="325"/>
      <c r="N46" s="306"/>
      <c r="O46" s="306"/>
      <c r="P46" s="306"/>
      <c r="Q46" s="450"/>
    </row>
    <row r="47" spans="1:17" ht="22.5" customHeight="1">
      <c r="A47" s="258">
        <v>30</v>
      </c>
      <c r="B47" s="296" t="s">
        <v>160</v>
      </c>
      <c r="C47" s="297">
        <v>4864787</v>
      </c>
      <c r="D47" s="121" t="s">
        <v>12</v>
      </c>
      <c r="E47" s="93" t="s">
        <v>326</v>
      </c>
      <c r="F47" s="304">
        <v>800</v>
      </c>
      <c r="G47" s="324">
        <v>1000179</v>
      </c>
      <c r="H47" s="325">
        <v>999989</v>
      </c>
      <c r="I47" s="306">
        <f>G47-H47</f>
        <v>190</v>
      </c>
      <c r="J47" s="306">
        <f>$F47*I47</f>
        <v>152000</v>
      </c>
      <c r="K47" s="306">
        <f>J47/1000000</f>
        <v>0.152</v>
      </c>
      <c r="L47" s="324">
        <v>429</v>
      </c>
      <c r="M47" s="325">
        <v>363</v>
      </c>
      <c r="N47" s="306">
        <f>L47-M47</f>
        <v>66</v>
      </c>
      <c r="O47" s="306">
        <f>$F47*N47</f>
        <v>52800</v>
      </c>
      <c r="P47" s="306">
        <f>O47/1000000</f>
        <v>0.0528</v>
      </c>
      <c r="Q47" s="450"/>
    </row>
    <row r="48" spans="1:17" ht="15.75" customHeight="1">
      <c r="A48" s="258"/>
      <c r="B48" s="271" t="s">
        <v>161</v>
      </c>
      <c r="C48" s="297"/>
      <c r="D48" s="81"/>
      <c r="E48" s="81"/>
      <c r="F48" s="304"/>
      <c r="G48" s="324"/>
      <c r="H48" s="325"/>
      <c r="I48" s="306"/>
      <c r="J48" s="306"/>
      <c r="K48" s="306"/>
      <c r="L48" s="324"/>
      <c r="M48" s="325"/>
      <c r="N48" s="306"/>
      <c r="O48" s="306"/>
      <c r="P48" s="306"/>
      <c r="Q48" s="450"/>
    </row>
    <row r="49" spans="1:17" ht="15.75" customHeight="1">
      <c r="A49" s="258">
        <v>31</v>
      </c>
      <c r="B49" s="273" t="s">
        <v>15</v>
      </c>
      <c r="C49" s="297">
        <v>5269210</v>
      </c>
      <c r="D49" s="81" t="s">
        <v>12</v>
      </c>
      <c r="E49" s="93" t="s">
        <v>326</v>
      </c>
      <c r="F49" s="304">
        <v>-1000</v>
      </c>
      <c r="G49" s="324">
        <v>960214</v>
      </c>
      <c r="H49" s="325">
        <v>961150</v>
      </c>
      <c r="I49" s="306">
        <f>G49-H49</f>
        <v>-936</v>
      </c>
      <c r="J49" s="306">
        <f>$F49*I49</f>
        <v>936000</v>
      </c>
      <c r="K49" s="306">
        <f>J49/1000000</f>
        <v>0.936</v>
      </c>
      <c r="L49" s="324">
        <v>965997</v>
      </c>
      <c r="M49" s="325">
        <v>966000</v>
      </c>
      <c r="N49" s="306">
        <f>L49-M49</f>
        <v>-3</v>
      </c>
      <c r="O49" s="306">
        <f>$F49*N49</f>
        <v>3000</v>
      </c>
      <c r="P49" s="306">
        <f>O49/1000000</f>
        <v>0.003</v>
      </c>
      <c r="Q49" s="450"/>
    </row>
    <row r="50" spans="1:17" ht="15.75" customHeight="1">
      <c r="A50" s="258">
        <v>32</v>
      </c>
      <c r="B50" s="296" t="s">
        <v>16</v>
      </c>
      <c r="C50" s="297">
        <v>5269211</v>
      </c>
      <c r="D50" s="121" t="s">
        <v>12</v>
      </c>
      <c r="E50" s="93" t="s">
        <v>326</v>
      </c>
      <c r="F50" s="304">
        <v>-1000</v>
      </c>
      <c r="G50" s="324">
        <v>984524</v>
      </c>
      <c r="H50" s="325">
        <v>984837</v>
      </c>
      <c r="I50" s="306">
        <f>G50-H50</f>
        <v>-313</v>
      </c>
      <c r="J50" s="306">
        <f>$F50*I50</f>
        <v>313000</v>
      </c>
      <c r="K50" s="306">
        <f>J50/1000000</f>
        <v>0.313</v>
      </c>
      <c r="L50" s="324">
        <v>984111</v>
      </c>
      <c r="M50" s="325">
        <v>984112</v>
      </c>
      <c r="N50" s="306">
        <f>L50-M50</f>
        <v>-1</v>
      </c>
      <c r="O50" s="306">
        <f>$F50*N50</f>
        <v>1000</v>
      </c>
      <c r="P50" s="306">
        <f>O50/1000000</f>
        <v>0.001</v>
      </c>
      <c r="Q50" s="675"/>
    </row>
    <row r="51" spans="1:17" ht="15.75" customHeight="1">
      <c r="A51" s="258"/>
      <c r="B51" s="296" t="s">
        <v>17</v>
      </c>
      <c r="C51" s="297">
        <v>5269209</v>
      </c>
      <c r="D51" s="121" t="s">
        <v>12</v>
      </c>
      <c r="E51" s="93" t="s">
        <v>326</v>
      </c>
      <c r="F51" s="304">
        <v>-1000</v>
      </c>
      <c r="G51" s="324">
        <v>50188</v>
      </c>
      <c r="H51" s="325">
        <v>47558</v>
      </c>
      <c r="I51" s="306">
        <f>G51-H51</f>
        <v>2630</v>
      </c>
      <c r="J51" s="306">
        <f>$F51*I51</f>
        <v>-2630000</v>
      </c>
      <c r="K51" s="306">
        <f>J51/1000000</f>
        <v>-2.63</v>
      </c>
      <c r="L51" s="324">
        <v>985516</v>
      </c>
      <c r="M51" s="325">
        <v>985511</v>
      </c>
      <c r="N51" s="306">
        <f>L51-M51</f>
        <v>5</v>
      </c>
      <c r="O51" s="306">
        <f>$F51*N51</f>
        <v>-5000</v>
      </c>
      <c r="P51" s="306">
        <f>O51/1000000</f>
        <v>-0.005</v>
      </c>
      <c r="Q51" s="675"/>
    </row>
    <row r="52" spans="1:17" ht="15.75" customHeight="1">
      <c r="A52" s="272"/>
      <c r="B52" s="296"/>
      <c r="C52" s="297"/>
      <c r="D52" s="121"/>
      <c r="E52" s="93"/>
      <c r="F52" s="304"/>
      <c r="G52" s="324"/>
      <c r="H52" s="325"/>
      <c r="I52" s="306"/>
      <c r="J52" s="306"/>
      <c r="K52" s="306"/>
      <c r="L52" s="324"/>
      <c r="M52" s="325"/>
      <c r="N52" s="306"/>
      <c r="O52" s="306"/>
      <c r="P52" s="306"/>
      <c r="Q52" s="675"/>
    </row>
    <row r="53" spans="2:17" ht="22.5" customHeight="1">
      <c r="B53" s="271" t="s">
        <v>454</v>
      </c>
      <c r="C53" s="297"/>
      <c r="D53" s="121"/>
      <c r="E53" s="93"/>
      <c r="F53" s="304"/>
      <c r="G53" s="324"/>
      <c r="H53" s="325"/>
      <c r="I53" s="306"/>
      <c r="J53" s="306"/>
      <c r="K53" s="306"/>
      <c r="L53" s="324"/>
      <c r="M53" s="325"/>
      <c r="N53" s="306"/>
      <c r="O53" s="306"/>
      <c r="P53" s="306"/>
      <c r="Q53" s="675"/>
    </row>
    <row r="54" spans="1:17" ht="22.5" customHeight="1">
      <c r="A54" s="258">
        <v>33</v>
      </c>
      <c r="B54" s="273" t="s">
        <v>448</v>
      </c>
      <c r="C54" s="297">
        <v>5128460</v>
      </c>
      <c r="D54" s="81" t="s">
        <v>12</v>
      </c>
      <c r="E54" s="93" t="s">
        <v>326</v>
      </c>
      <c r="F54" s="304">
        <v>-800</v>
      </c>
      <c r="G54" s="324">
        <v>17662</v>
      </c>
      <c r="H54" s="325">
        <v>17358</v>
      </c>
      <c r="I54" s="306">
        <f>G54-H54</f>
        <v>304</v>
      </c>
      <c r="J54" s="306">
        <f>$F54*I54</f>
        <v>-243200</v>
      </c>
      <c r="K54" s="306">
        <f>J54/1000000</f>
        <v>-0.2432</v>
      </c>
      <c r="L54" s="324">
        <v>999123</v>
      </c>
      <c r="M54" s="325">
        <v>999083</v>
      </c>
      <c r="N54" s="306">
        <f>L54-M54</f>
        <v>40</v>
      </c>
      <c r="O54" s="306">
        <f>$F54*N54</f>
        <v>-32000</v>
      </c>
      <c r="P54" s="306">
        <f>O54/1000000</f>
        <v>-0.032</v>
      </c>
      <c r="Q54" s="675"/>
    </row>
    <row r="55" spans="1:17" ht="22.5" customHeight="1">
      <c r="A55" s="258">
        <v>34</v>
      </c>
      <c r="B55" s="273" t="s">
        <v>449</v>
      </c>
      <c r="C55" s="297">
        <v>5295149</v>
      </c>
      <c r="D55" s="81" t="s">
        <v>12</v>
      </c>
      <c r="E55" s="93" t="s">
        <v>326</v>
      </c>
      <c r="F55" s="304">
        <v>-1600</v>
      </c>
      <c r="G55" s="324">
        <v>24750</v>
      </c>
      <c r="H55" s="325">
        <v>24710</v>
      </c>
      <c r="I55" s="306">
        <f>G55-H55</f>
        <v>40</v>
      </c>
      <c r="J55" s="306">
        <f>$F55*I55</f>
        <v>-64000</v>
      </c>
      <c r="K55" s="306">
        <f>J55/1000000</f>
        <v>-0.064</v>
      </c>
      <c r="L55" s="324">
        <v>999922</v>
      </c>
      <c r="M55" s="325">
        <v>999900</v>
      </c>
      <c r="N55" s="306">
        <f>L55-M55</f>
        <v>22</v>
      </c>
      <c r="O55" s="306">
        <f>$F55*N55</f>
        <v>-35200</v>
      </c>
      <c r="P55" s="306">
        <f>O55/1000000</f>
        <v>-0.0352</v>
      </c>
      <c r="Q55" s="675"/>
    </row>
    <row r="56" spans="1:17" ht="22.5" customHeight="1">
      <c r="A56" s="272"/>
      <c r="B56" s="273"/>
      <c r="C56" s="297"/>
      <c r="D56" s="81"/>
      <c r="E56" s="93"/>
      <c r="F56" s="304">
        <v>-1600</v>
      </c>
      <c r="G56" s="324">
        <v>20449</v>
      </c>
      <c r="H56" s="325">
        <v>20341</v>
      </c>
      <c r="I56" s="306">
        <f>G56-H56</f>
        <v>108</v>
      </c>
      <c r="J56" s="306">
        <f>$F56*I56</f>
        <v>-172800</v>
      </c>
      <c r="K56" s="306">
        <f>J56/1000000</f>
        <v>-0.1728</v>
      </c>
      <c r="L56" s="324"/>
      <c r="M56" s="325"/>
      <c r="N56" s="306"/>
      <c r="O56" s="306"/>
      <c r="P56" s="306"/>
      <c r="Q56" s="675"/>
    </row>
    <row r="57" spans="2:17" ht="18.75" customHeight="1">
      <c r="B57" s="298" t="s">
        <v>162</v>
      </c>
      <c r="C57" s="297"/>
      <c r="D57" s="121"/>
      <c r="E57" s="121"/>
      <c r="F57" s="302"/>
      <c r="G57" s="324"/>
      <c r="H57" s="325"/>
      <c r="I57" s="306"/>
      <c r="J57" s="306"/>
      <c r="K57" s="306"/>
      <c r="L57" s="324"/>
      <c r="M57" s="325"/>
      <c r="N57" s="306"/>
      <c r="O57" s="306"/>
      <c r="P57" s="306"/>
      <c r="Q57" s="450"/>
    </row>
    <row r="58" spans="1:17" ht="22.5" customHeight="1">
      <c r="A58" s="258">
        <v>35</v>
      </c>
      <c r="B58" s="296" t="s">
        <v>403</v>
      </c>
      <c r="C58" s="297">
        <v>4865010</v>
      </c>
      <c r="D58" s="121" t="s">
        <v>12</v>
      </c>
      <c r="E58" s="93" t="s">
        <v>326</v>
      </c>
      <c r="F58" s="304">
        <v>-1000</v>
      </c>
      <c r="G58" s="324">
        <v>996617</v>
      </c>
      <c r="H58" s="325">
        <v>996601</v>
      </c>
      <c r="I58" s="306">
        <f>G58-H58</f>
        <v>16</v>
      </c>
      <c r="J58" s="306">
        <f>$F58*I58</f>
        <v>-16000</v>
      </c>
      <c r="K58" s="306">
        <f>J58/1000000</f>
        <v>-0.016</v>
      </c>
      <c r="L58" s="324">
        <v>985095</v>
      </c>
      <c r="M58" s="325">
        <v>985069</v>
      </c>
      <c r="N58" s="306">
        <f>L58-M58</f>
        <v>26</v>
      </c>
      <c r="O58" s="306">
        <f>$F58*N58</f>
        <v>-26000</v>
      </c>
      <c r="P58" s="306">
        <f>O58/1000000</f>
        <v>-0.026</v>
      </c>
      <c r="Q58" s="450"/>
    </row>
    <row r="59" spans="1:17" ht="22.5" customHeight="1">
      <c r="A59" s="258">
        <v>36</v>
      </c>
      <c r="B59" s="296" t="s">
        <v>404</v>
      </c>
      <c r="C59" s="297">
        <v>5128458</v>
      </c>
      <c r="D59" s="121" t="s">
        <v>12</v>
      </c>
      <c r="E59" s="93" t="s">
        <v>326</v>
      </c>
      <c r="F59" s="304">
        <v>-500</v>
      </c>
      <c r="G59" s="324">
        <v>5990</v>
      </c>
      <c r="H59" s="325">
        <v>5892</v>
      </c>
      <c r="I59" s="306">
        <f>G59-H59</f>
        <v>98</v>
      </c>
      <c r="J59" s="306">
        <f>$F59*I59</f>
        <v>-49000</v>
      </c>
      <c r="K59" s="306">
        <f>J59/1000000</f>
        <v>-0.049</v>
      </c>
      <c r="L59" s="324">
        <v>991880</v>
      </c>
      <c r="M59" s="325">
        <v>991820</v>
      </c>
      <c r="N59" s="306">
        <f>L59-M59</f>
        <v>60</v>
      </c>
      <c r="O59" s="306">
        <f>$F59*N59</f>
        <v>-30000</v>
      </c>
      <c r="P59" s="306">
        <f>O59/1000000</f>
        <v>-0.03</v>
      </c>
      <c r="Q59" s="450"/>
    </row>
    <row r="60" spans="1:17" ht="22.5" customHeight="1">
      <c r="A60" s="272"/>
      <c r="B60" s="296"/>
      <c r="C60" s="297"/>
      <c r="D60" s="121"/>
      <c r="E60" s="93"/>
      <c r="F60" s="304">
        <v>-500</v>
      </c>
      <c r="G60" s="324"/>
      <c r="H60" s="325"/>
      <c r="I60" s="306"/>
      <c r="J60" s="306"/>
      <c r="K60" s="306">
        <v>0.224</v>
      </c>
      <c r="L60" s="324"/>
      <c r="M60" s="325"/>
      <c r="N60" s="306"/>
      <c r="O60" s="306"/>
      <c r="P60" s="306"/>
      <c r="Q60" s="450" t="s">
        <v>483</v>
      </c>
    </row>
    <row r="61" spans="1:17" ht="22.5" customHeight="1">
      <c r="A61" s="272">
        <v>37</v>
      </c>
      <c r="B61" s="273" t="s">
        <v>405</v>
      </c>
      <c r="C61" s="297">
        <v>4864933</v>
      </c>
      <c r="D61" s="81" t="s">
        <v>12</v>
      </c>
      <c r="E61" s="93" t="s">
        <v>326</v>
      </c>
      <c r="F61" s="304">
        <v>-1000</v>
      </c>
      <c r="G61" s="324">
        <v>21463</v>
      </c>
      <c r="H61" s="325">
        <v>21477</v>
      </c>
      <c r="I61" s="306">
        <f>G61-H61</f>
        <v>-14</v>
      </c>
      <c r="J61" s="306">
        <f>$F61*I61</f>
        <v>14000</v>
      </c>
      <c r="K61" s="306">
        <f>J61/1000000</f>
        <v>0.014</v>
      </c>
      <c r="L61" s="324">
        <v>32561</v>
      </c>
      <c r="M61" s="325">
        <v>32592</v>
      </c>
      <c r="N61" s="306">
        <f>L61-M61</f>
        <v>-31</v>
      </c>
      <c r="O61" s="306">
        <f>$F61*N61</f>
        <v>31000</v>
      </c>
      <c r="P61" s="306">
        <f>O61/1000000</f>
        <v>0.031</v>
      </c>
      <c r="Q61" s="450"/>
    </row>
    <row r="62" spans="1:17" ht="22.5" customHeight="1">
      <c r="A62" s="272">
        <v>38</v>
      </c>
      <c r="B62" s="296" t="s">
        <v>406</v>
      </c>
      <c r="C62" s="297">
        <v>4864904</v>
      </c>
      <c r="D62" s="121" t="s">
        <v>12</v>
      </c>
      <c r="E62" s="93" t="s">
        <v>326</v>
      </c>
      <c r="F62" s="304">
        <v>-1000</v>
      </c>
      <c r="G62" s="324">
        <v>128</v>
      </c>
      <c r="H62" s="325">
        <v>47</v>
      </c>
      <c r="I62" s="306">
        <f>G62-H62</f>
        <v>81</v>
      </c>
      <c r="J62" s="306">
        <f>$F62*I62</f>
        <v>-81000</v>
      </c>
      <c r="K62" s="306">
        <f>J62/1000000</f>
        <v>-0.081</v>
      </c>
      <c r="L62" s="324">
        <v>996076</v>
      </c>
      <c r="M62" s="325">
        <v>996050</v>
      </c>
      <c r="N62" s="306">
        <f>L62-M62</f>
        <v>26</v>
      </c>
      <c r="O62" s="306">
        <f>$F62*N62</f>
        <v>-26000</v>
      </c>
      <c r="P62" s="306">
        <f>O62/1000000</f>
        <v>-0.026</v>
      </c>
      <c r="Q62" s="450"/>
    </row>
    <row r="63" spans="1:17" ht="22.5" customHeight="1">
      <c r="A63" s="272">
        <v>39</v>
      </c>
      <c r="B63" s="296" t="s">
        <v>407</v>
      </c>
      <c r="C63" s="297">
        <v>4864942</v>
      </c>
      <c r="D63" s="121" t="s">
        <v>12</v>
      </c>
      <c r="E63" s="93" t="s">
        <v>326</v>
      </c>
      <c r="F63" s="306">
        <v>-1000</v>
      </c>
      <c r="G63" s="324">
        <v>999910</v>
      </c>
      <c r="H63" s="325">
        <v>999903</v>
      </c>
      <c r="I63" s="306">
        <f>G63-H63</f>
        <v>7</v>
      </c>
      <c r="J63" s="306">
        <f>$F63*I63</f>
        <v>-7000</v>
      </c>
      <c r="K63" s="306">
        <f>J63/1000000</f>
        <v>-0.007</v>
      </c>
      <c r="L63" s="324">
        <v>999188</v>
      </c>
      <c r="M63" s="325">
        <v>999071</v>
      </c>
      <c r="N63" s="306">
        <f>L63-M63</f>
        <v>117</v>
      </c>
      <c r="O63" s="306">
        <f>$F63*N63</f>
        <v>-117000</v>
      </c>
      <c r="P63" s="306">
        <f>O63/1000000</f>
        <v>-0.117</v>
      </c>
      <c r="Q63" s="450"/>
    </row>
    <row r="64" spans="1:17" ht="18" customHeight="1" thickBot="1">
      <c r="A64" s="379" t="s">
        <v>315</v>
      </c>
      <c r="B64" s="299"/>
      <c r="C64" s="300"/>
      <c r="D64" s="250"/>
      <c r="E64" s="251"/>
      <c r="F64" s="304"/>
      <c r="G64" s="435"/>
      <c r="H64" s="436"/>
      <c r="I64" s="310"/>
      <c r="J64" s="310"/>
      <c r="K64" s="310"/>
      <c r="L64" s="435"/>
      <c r="M64" s="436"/>
      <c r="N64" s="310"/>
      <c r="O64" s="310"/>
      <c r="P64" s="568" t="str">
        <f>NDPL!$Q$1</f>
        <v>APRIL-2020</v>
      </c>
      <c r="Q64" s="568"/>
    </row>
    <row r="65" spans="1:17" ht="18" customHeight="1" thickTop="1">
      <c r="A65" s="268"/>
      <c r="B65" s="271" t="s">
        <v>163</v>
      </c>
      <c r="C65" s="297"/>
      <c r="D65" s="81"/>
      <c r="E65" s="81"/>
      <c r="F65" s="392"/>
      <c r="G65" s="324"/>
      <c r="H65" s="325"/>
      <c r="I65" s="306"/>
      <c r="J65" s="306"/>
      <c r="K65" s="306"/>
      <c r="L65" s="324"/>
      <c r="M65" s="325"/>
      <c r="N65" s="306"/>
      <c r="O65" s="306"/>
      <c r="P65" s="306"/>
      <c r="Q65" s="437"/>
    </row>
    <row r="66" spans="1:17" ht="15.75" customHeight="1">
      <c r="A66" s="258">
        <v>40</v>
      </c>
      <c r="B66" s="296" t="s">
        <v>15</v>
      </c>
      <c r="C66" s="297">
        <v>4864962</v>
      </c>
      <c r="D66" s="121" t="s">
        <v>12</v>
      </c>
      <c r="E66" s="93" t="s">
        <v>326</v>
      </c>
      <c r="F66" s="304">
        <v>-1000</v>
      </c>
      <c r="G66" s="324">
        <v>47094</v>
      </c>
      <c r="H66" s="325">
        <v>45732</v>
      </c>
      <c r="I66" s="306">
        <f>G66-H66</f>
        <v>1362</v>
      </c>
      <c r="J66" s="306">
        <f>$F66*I66</f>
        <v>-1362000</v>
      </c>
      <c r="K66" s="306">
        <f>J66/1000000</f>
        <v>-1.362</v>
      </c>
      <c r="L66" s="324">
        <v>999174</v>
      </c>
      <c r="M66" s="325">
        <v>999139</v>
      </c>
      <c r="N66" s="306">
        <f>L66-M66</f>
        <v>35</v>
      </c>
      <c r="O66" s="306">
        <f>$F66*N66</f>
        <v>-35000</v>
      </c>
      <c r="P66" s="306">
        <f>O66/1000000</f>
        <v>-0.035</v>
      </c>
      <c r="Q66" s="449"/>
    </row>
    <row r="67" spans="1:17" ht="15.75" customHeight="1">
      <c r="A67" s="258">
        <v>41</v>
      </c>
      <c r="B67" s="296" t="s">
        <v>16</v>
      </c>
      <c r="C67" s="297">
        <v>4865038</v>
      </c>
      <c r="D67" s="121" t="s">
        <v>12</v>
      </c>
      <c r="E67" s="93" t="s">
        <v>326</v>
      </c>
      <c r="F67" s="304">
        <v>-1000</v>
      </c>
      <c r="G67" s="324">
        <v>8761</v>
      </c>
      <c r="H67" s="325">
        <v>9988</v>
      </c>
      <c r="I67" s="306">
        <f>G67-H67</f>
        <v>-1227</v>
      </c>
      <c r="J67" s="306">
        <f>$F67*I67</f>
        <v>1227000</v>
      </c>
      <c r="K67" s="306">
        <f>J67/1000000</f>
        <v>1.227</v>
      </c>
      <c r="L67" s="324">
        <v>999055</v>
      </c>
      <c r="M67" s="325">
        <v>999078</v>
      </c>
      <c r="N67" s="306">
        <f>L67-M67</f>
        <v>-23</v>
      </c>
      <c r="O67" s="306">
        <f>$F67*N67</f>
        <v>23000</v>
      </c>
      <c r="P67" s="306">
        <f>O67/1000000</f>
        <v>0.023</v>
      </c>
      <c r="Q67" s="437"/>
    </row>
    <row r="68" spans="1:17" ht="15.75" customHeight="1">
      <c r="A68" s="258">
        <v>42</v>
      </c>
      <c r="B68" s="296" t="s">
        <v>17</v>
      </c>
      <c r="C68" s="297">
        <v>5295165</v>
      </c>
      <c r="D68" s="121" t="s">
        <v>12</v>
      </c>
      <c r="E68" s="93" t="s">
        <v>326</v>
      </c>
      <c r="F68" s="304">
        <v>-1000</v>
      </c>
      <c r="G68" s="324">
        <v>906</v>
      </c>
      <c r="H68" s="325">
        <v>544</v>
      </c>
      <c r="I68" s="306">
        <f>G68-H68</f>
        <v>362</v>
      </c>
      <c r="J68" s="306">
        <f>$F68*I68</f>
        <v>-362000</v>
      </c>
      <c r="K68" s="306">
        <f>J68/1000000</f>
        <v>-0.362</v>
      </c>
      <c r="L68" s="324">
        <v>13</v>
      </c>
      <c r="M68" s="325">
        <v>0</v>
      </c>
      <c r="N68" s="306">
        <f>L68-M68</f>
        <v>13</v>
      </c>
      <c r="O68" s="306">
        <f>$F68*N68</f>
        <v>-13000</v>
      </c>
      <c r="P68" s="306">
        <f>O68/1000000</f>
        <v>-0.013</v>
      </c>
      <c r="Q68" s="455"/>
    </row>
    <row r="69" spans="2:17" ht="15.75" customHeight="1">
      <c r="B69" s="298" t="s">
        <v>164</v>
      </c>
      <c r="C69" s="297"/>
      <c r="D69" s="121"/>
      <c r="E69" s="121"/>
      <c r="F69" s="304"/>
      <c r="G69" s="324"/>
      <c r="H69" s="325"/>
      <c r="I69" s="306"/>
      <c r="J69" s="306"/>
      <c r="K69" s="306"/>
      <c r="L69" s="324"/>
      <c r="M69" s="325"/>
      <c r="N69" s="306"/>
      <c r="O69" s="306"/>
      <c r="P69" s="306"/>
      <c r="Q69" s="437"/>
    </row>
    <row r="70" spans="1:17" ht="15.75" customHeight="1">
      <c r="A70" s="258">
        <v>43</v>
      </c>
      <c r="B70" s="296" t="s">
        <v>15</v>
      </c>
      <c r="C70" s="297">
        <v>4865018</v>
      </c>
      <c r="D70" s="121" t="s">
        <v>12</v>
      </c>
      <c r="E70" s="93" t="s">
        <v>326</v>
      </c>
      <c r="F70" s="304">
        <v>-1000</v>
      </c>
      <c r="G70" s="324">
        <v>23739</v>
      </c>
      <c r="H70" s="325">
        <v>23526</v>
      </c>
      <c r="I70" s="306">
        <f>G70-H70</f>
        <v>213</v>
      </c>
      <c r="J70" s="306">
        <f>$F70*I70</f>
        <v>-213000</v>
      </c>
      <c r="K70" s="306">
        <f>J70/1000000</f>
        <v>-0.213</v>
      </c>
      <c r="L70" s="324">
        <v>999002</v>
      </c>
      <c r="M70" s="325">
        <v>998958</v>
      </c>
      <c r="N70" s="306">
        <f>L70-M70</f>
        <v>44</v>
      </c>
      <c r="O70" s="306">
        <f>$F70*N70</f>
        <v>-44000</v>
      </c>
      <c r="P70" s="306">
        <f>O70/1000000</f>
        <v>-0.044</v>
      </c>
      <c r="Q70" s="437"/>
    </row>
    <row r="71" spans="1:17" ht="15.75" customHeight="1">
      <c r="A71" s="258">
        <v>44</v>
      </c>
      <c r="B71" s="296" t="s">
        <v>16</v>
      </c>
      <c r="C71" s="297">
        <v>4864967</v>
      </c>
      <c r="D71" s="121" t="s">
        <v>12</v>
      </c>
      <c r="E71" s="93" t="s">
        <v>326</v>
      </c>
      <c r="F71" s="304">
        <v>-1000</v>
      </c>
      <c r="G71" s="324">
        <v>1153</v>
      </c>
      <c r="H71" s="325">
        <v>1035</v>
      </c>
      <c r="I71" s="306">
        <f>G71-H71</f>
        <v>118</v>
      </c>
      <c r="J71" s="306">
        <f>$F71*I71</f>
        <v>-118000</v>
      </c>
      <c r="K71" s="306">
        <f>J71/1000000</f>
        <v>-0.118</v>
      </c>
      <c r="L71" s="324">
        <v>925478</v>
      </c>
      <c r="M71" s="325">
        <v>925477</v>
      </c>
      <c r="N71" s="306">
        <f>L71-M71</f>
        <v>1</v>
      </c>
      <c r="O71" s="306">
        <f>$F71*N71</f>
        <v>-1000</v>
      </c>
      <c r="P71" s="306">
        <f>O71/1000000</f>
        <v>-0.001</v>
      </c>
      <c r="Q71" s="437"/>
    </row>
    <row r="72" spans="1:17" ht="15.75" customHeight="1">
      <c r="A72" s="258">
        <v>45</v>
      </c>
      <c r="B72" s="296" t="s">
        <v>17</v>
      </c>
      <c r="C72" s="297">
        <v>5295144</v>
      </c>
      <c r="D72" s="121" t="s">
        <v>12</v>
      </c>
      <c r="E72" s="93" t="s">
        <v>326</v>
      </c>
      <c r="F72" s="304">
        <v>-1000</v>
      </c>
      <c r="G72" s="324">
        <v>37839</v>
      </c>
      <c r="H72" s="325">
        <v>37529</v>
      </c>
      <c r="I72" s="306">
        <f>G72-H72</f>
        <v>310</v>
      </c>
      <c r="J72" s="306">
        <f>$F72*I72</f>
        <v>-310000</v>
      </c>
      <c r="K72" s="306">
        <f>J72/1000000</f>
        <v>-0.31</v>
      </c>
      <c r="L72" s="324">
        <v>8031</v>
      </c>
      <c r="M72" s="325">
        <v>7990</v>
      </c>
      <c r="N72" s="306">
        <f>L72-M72</f>
        <v>41</v>
      </c>
      <c r="O72" s="306">
        <f>$F72*N72</f>
        <v>-41000</v>
      </c>
      <c r="P72" s="306">
        <f>O72/1000000</f>
        <v>-0.041</v>
      </c>
      <c r="Q72" s="449"/>
    </row>
    <row r="73" spans="1:17" ht="15.75" customHeight="1">
      <c r="A73" s="258">
        <v>46</v>
      </c>
      <c r="B73" s="296" t="s">
        <v>156</v>
      </c>
      <c r="C73" s="297">
        <v>5128423</v>
      </c>
      <c r="D73" s="121" t="s">
        <v>12</v>
      </c>
      <c r="E73" s="93" t="s">
        <v>326</v>
      </c>
      <c r="F73" s="304">
        <v>-2000</v>
      </c>
      <c r="G73" s="324">
        <v>999053</v>
      </c>
      <c r="H73" s="325">
        <v>999029</v>
      </c>
      <c r="I73" s="325">
        <f>G73-H73</f>
        <v>24</v>
      </c>
      <c r="J73" s="325">
        <f>$F73*I73</f>
        <v>-48000</v>
      </c>
      <c r="K73" s="325">
        <f>J73/1000000</f>
        <v>-0.048</v>
      </c>
      <c r="L73" s="324">
        <v>997735</v>
      </c>
      <c r="M73" s="325">
        <v>997735</v>
      </c>
      <c r="N73" s="325">
        <f>L73-M73</f>
        <v>0</v>
      </c>
      <c r="O73" s="325">
        <f>$F73*N73</f>
        <v>0</v>
      </c>
      <c r="P73" s="325">
        <f>O73/1000000</f>
        <v>0</v>
      </c>
      <c r="Q73" s="467"/>
    </row>
    <row r="74" spans="1:17" ht="15.75" customHeight="1">
      <c r="A74" s="272"/>
      <c r="B74" s="296"/>
      <c r="C74" s="297">
        <v>4865023</v>
      </c>
      <c r="D74" s="121" t="s">
        <v>12</v>
      </c>
      <c r="E74" s="93" t="s">
        <v>326</v>
      </c>
      <c r="F74" s="304">
        <v>-2000</v>
      </c>
      <c r="G74" s="324">
        <v>22</v>
      </c>
      <c r="H74" s="325">
        <v>0</v>
      </c>
      <c r="I74" s="325">
        <f>G74-H74</f>
        <v>22</v>
      </c>
      <c r="J74" s="325">
        <f>$F74*I74</f>
        <v>-44000</v>
      </c>
      <c r="K74" s="325">
        <f>J74/1000000</f>
        <v>-0.044</v>
      </c>
      <c r="L74" s="324">
        <v>999879</v>
      </c>
      <c r="M74" s="325">
        <v>1000000</v>
      </c>
      <c r="N74" s="325">
        <f>L74-M74</f>
        <v>-121</v>
      </c>
      <c r="O74" s="325">
        <f>$F74*N74</f>
        <v>242000</v>
      </c>
      <c r="P74" s="325">
        <f>O74/1000000</f>
        <v>0.242</v>
      </c>
      <c r="Q74" s="467" t="s">
        <v>474</v>
      </c>
    </row>
    <row r="75" spans="2:17" ht="15.75" customHeight="1">
      <c r="B75" s="298" t="s">
        <v>112</v>
      </c>
      <c r="C75" s="297"/>
      <c r="D75" s="121"/>
      <c r="E75" s="93"/>
      <c r="F75" s="302"/>
      <c r="G75" s="324"/>
      <c r="H75" s="325"/>
      <c r="I75" s="306"/>
      <c r="J75" s="306"/>
      <c r="K75" s="306"/>
      <c r="L75" s="324"/>
      <c r="M75" s="325"/>
      <c r="N75" s="306"/>
      <c r="O75" s="306"/>
      <c r="P75" s="306"/>
      <c r="Q75" s="437"/>
    </row>
    <row r="76" spans="1:17" ht="15.75" customHeight="1">
      <c r="A76" s="258">
        <v>47</v>
      </c>
      <c r="B76" s="296" t="s">
        <v>346</v>
      </c>
      <c r="C76" s="297">
        <v>5128461</v>
      </c>
      <c r="D76" s="121" t="s">
        <v>12</v>
      </c>
      <c r="E76" s="93" t="s">
        <v>326</v>
      </c>
      <c r="F76" s="302">
        <v>-1000</v>
      </c>
      <c r="G76" s="324">
        <v>57887</v>
      </c>
      <c r="H76" s="325">
        <v>52933</v>
      </c>
      <c r="I76" s="306">
        <f>G76-H76</f>
        <v>4954</v>
      </c>
      <c r="J76" s="306">
        <f>$F76*I76</f>
        <v>-4954000</v>
      </c>
      <c r="K76" s="306">
        <f>J76/1000000</f>
        <v>-4.954</v>
      </c>
      <c r="L76" s="324">
        <v>997183</v>
      </c>
      <c r="M76" s="325">
        <v>997183</v>
      </c>
      <c r="N76" s="306">
        <f>L76-M76</f>
        <v>0</v>
      </c>
      <c r="O76" s="306">
        <f>$F76*N76</f>
        <v>0</v>
      </c>
      <c r="P76" s="306">
        <f>O76/1000000</f>
        <v>0</v>
      </c>
      <c r="Q76" s="438"/>
    </row>
    <row r="77" spans="1:17" ht="15.75" customHeight="1">
      <c r="A77" s="258">
        <v>48</v>
      </c>
      <c r="B77" s="296" t="s">
        <v>166</v>
      </c>
      <c r="C77" s="297">
        <v>4865003</v>
      </c>
      <c r="D77" s="121" t="s">
        <v>12</v>
      </c>
      <c r="E77" s="93" t="s">
        <v>326</v>
      </c>
      <c r="F77" s="676">
        <v>-2000</v>
      </c>
      <c r="G77" s="324">
        <v>30591</v>
      </c>
      <c r="H77" s="325">
        <v>29216</v>
      </c>
      <c r="I77" s="306">
        <f>G77-H77</f>
        <v>1375</v>
      </c>
      <c r="J77" s="306">
        <f>$F77*I77</f>
        <v>-2750000</v>
      </c>
      <c r="K77" s="306">
        <f>J77/1000000</f>
        <v>-2.75</v>
      </c>
      <c r="L77" s="324">
        <v>999381</v>
      </c>
      <c r="M77" s="325">
        <v>999381</v>
      </c>
      <c r="N77" s="306">
        <f>L77-M77</f>
        <v>0</v>
      </c>
      <c r="O77" s="306">
        <f>$F77*N77</f>
        <v>0</v>
      </c>
      <c r="P77" s="306">
        <f>O77/1000000</f>
        <v>0</v>
      </c>
      <c r="Q77" s="437"/>
    </row>
    <row r="78" spans="2:17" ht="15.75" customHeight="1">
      <c r="B78" s="298" t="s">
        <v>348</v>
      </c>
      <c r="C78" s="297"/>
      <c r="D78" s="121"/>
      <c r="E78" s="93"/>
      <c r="F78" s="302"/>
      <c r="G78" s="324"/>
      <c r="H78" s="325"/>
      <c r="I78" s="306"/>
      <c r="J78" s="306"/>
      <c r="K78" s="306"/>
      <c r="L78" s="324"/>
      <c r="M78" s="325"/>
      <c r="N78" s="306"/>
      <c r="O78" s="306"/>
      <c r="P78" s="306"/>
      <c r="Q78" s="437"/>
    </row>
    <row r="79" spans="1:17" ht="15.75" customHeight="1">
      <c r="A79" s="258">
        <v>49</v>
      </c>
      <c r="B79" s="296" t="s">
        <v>346</v>
      </c>
      <c r="C79" s="297">
        <v>4865024</v>
      </c>
      <c r="D79" s="121" t="s">
        <v>12</v>
      </c>
      <c r="E79" s="93" t="s">
        <v>326</v>
      </c>
      <c r="F79" s="393">
        <v>-2000</v>
      </c>
      <c r="G79" s="324">
        <v>8850</v>
      </c>
      <c r="H79" s="325">
        <v>8761</v>
      </c>
      <c r="I79" s="306">
        <f>G79-H79</f>
        <v>89</v>
      </c>
      <c r="J79" s="306">
        <f>$F79*I79</f>
        <v>-178000</v>
      </c>
      <c r="K79" s="306">
        <f>J79/1000000</f>
        <v>-0.178</v>
      </c>
      <c r="L79" s="324">
        <v>2454</v>
      </c>
      <c r="M79" s="325">
        <v>2426</v>
      </c>
      <c r="N79" s="306">
        <f>L79-M79</f>
        <v>28</v>
      </c>
      <c r="O79" s="306">
        <f>$F79*N79</f>
        <v>-56000</v>
      </c>
      <c r="P79" s="306">
        <f>O79/1000000</f>
        <v>-0.056</v>
      </c>
      <c r="Q79" s="437"/>
    </row>
    <row r="80" spans="1:17" ht="15.75" customHeight="1">
      <c r="A80" s="258">
        <v>50</v>
      </c>
      <c r="B80" s="296" t="s">
        <v>166</v>
      </c>
      <c r="C80" s="297">
        <v>4864920</v>
      </c>
      <c r="D80" s="121" t="s">
        <v>12</v>
      </c>
      <c r="E80" s="93" t="s">
        <v>326</v>
      </c>
      <c r="F80" s="393">
        <v>-2000</v>
      </c>
      <c r="G80" s="324">
        <v>6918</v>
      </c>
      <c r="H80" s="325">
        <v>6682</v>
      </c>
      <c r="I80" s="306">
        <f>G80-H80</f>
        <v>236</v>
      </c>
      <c r="J80" s="306">
        <f>$F80*I80</f>
        <v>-472000</v>
      </c>
      <c r="K80" s="306">
        <f>J80/1000000</f>
        <v>-0.472</v>
      </c>
      <c r="L80" s="324">
        <v>1368</v>
      </c>
      <c r="M80" s="325">
        <v>1353</v>
      </c>
      <c r="N80" s="306">
        <f>L80-M80</f>
        <v>15</v>
      </c>
      <c r="O80" s="306">
        <f>$F80*N80</f>
        <v>-30000</v>
      </c>
      <c r="P80" s="306">
        <f>O80/1000000</f>
        <v>-0.03</v>
      </c>
      <c r="Q80" s="437"/>
    </row>
    <row r="81" spans="1:17" ht="15.75" customHeight="1">
      <c r="A81" s="258"/>
      <c r="B81" s="426" t="s">
        <v>354</v>
      </c>
      <c r="C81" s="297"/>
      <c r="D81" s="121"/>
      <c r="E81" s="93"/>
      <c r="F81" s="393"/>
      <c r="G81" s="324"/>
      <c r="H81" s="325"/>
      <c r="I81" s="306"/>
      <c r="J81" s="306"/>
      <c r="K81" s="306"/>
      <c r="L81" s="324"/>
      <c r="M81" s="325"/>
      <c r="N81" s="306"/>
      <c r="O81" s="306"/>
      <c r="P81" s="306"/>
      <c r="Q81" s="437"/>
    </row>
    <row r="82" spans="1:17" ht="15.75" customHeight="1">
      <c r="A82" s="258">
        <v>51</v>
      </c>
      <c r="B82" s="296" t="s">
        <v>346</v>
      </c>
      <c r="C82" s="297">
        <v>5128414</v>
      </c>
      <c r="D82" s="121" t="s">
        <v>12</v>
      </c>
      <c r="E82" s="93" t="s">
        <v>326</v>
      </c>
      <c r="F82" s="393">
        <v>-1000</v>
      </c>
      <c r="G82" s="324">
        <v>919398</v>
      </c>
      <c r="H82" s="325">
        <v>919415</v>
      </c>
      <c r="I82" s="306">
        <f>G82-H82</f>
        <v>-17</v>
      </c>
      <c r="J82" s="306">
        <f>$F82*I82</f>
        <v>17000</v>
      </c>
      <c r="K82" s="306">
        <f>J82/1000000</f>
        <v>0.017</v>
      </c>
      <c r="L82" s="324">
        <v>979351</v>
      </c>
      <c r="M82" s="325">
        <v>979398</v>
      </c>
      <c r="N82" s="306">
        <f>L82-M82</f>
        <v>-47</v>
      </c>
      <c r="O82" s="306">
        <f>$F82*N82</f>
        <v>47000</v>
      </c>
      <c r="P82" s="306">
        <f>O82/1000000</f>
        <v>0.047</v>
      </c>
      <c r="Q82" s="437"/>
    </row>
    <row r="83" spans="1:17" ht="15.75" customHeight="1">
      <c r="A83" s="258">
        <v>52</v>
      </c>
      <c r="B83" s="296" t="s">
        <v>166</v>
      </c>
      <c r="C83" s="297">
        <v>4902504</v>
      </c>
      <c r="D83" s="121" t="s">
        <v>12</v>
      </c>
      <c r="E83" s="93" t="s">
        <v>326</v>
      </c>
      <c r="F83" s="393">
        <v>-1000</v>
      </c>
      <c r="G83" s="324">
        <v>1705</v>
      </c>
      <c r="H83" s="325">
        <v>1732</v>
      </c>
      <c r="I83" s="306">
        <f>G83-H83</f>
        <v>-27</v>
      </c>
      <c r="J83" s="306">
        <f>$F83*I83</f>
        <v>27000</v>
      </c>
      <c r="K83" s="306">
        <f>J83/1000000</f>
        <v>0.027</v>
      </c>
      <c r="L83" s="324">
        <v>994887</v>
      </c>
      <c r="M83" s="325">
        <v>994931</v>
      </c>
      <c r="N83" s="306">
        <f>L83-M83</f>
        <v>-44</v>
      </c>
      <c r="O83" s="306">
        <f>$F83*N83</f>
        <v>44000</v>
      </c>
      <c r="P83" s="306">
        <f>O83/1000000</f>
        <v>0.044</v>
      </c>
      <c r="Q83" s="437"/>
    </row>
    <row r="84" spans="1:17" ht="15.75" customHeight="1">
      <c r="A84" s="258">
        <v>53</v>
      </c>
      <c r="B84" s="296" t="s">
        <v>411</v>
      </c>
      <c r="C84" s="297">
        <v>5128426</v>
      </c>
      <c r="D84" s="121" t="s">
        <v>12</v>
      </c>
      <c r="E84" s="93" t="s">
        <v>326</v>
      </c>
      <c r="F84" s="393">
        <v>-1000</v>
      </c>
      <c r="G84" s="324">
        <v>1942</v>
      </c>
      <c r="H84" s="325">
        <v>1991</v>
      </c>
      <c r="I84" s="306">
        <f>G84-H84</f>
        <v>-49</v>
      </c>
      <c r="J84" s="306">
        <f>$F84*I84</f>
        <v>49000</v>
      </c>
      <c r="K84" s="306">
        <f>J84/1000000</f>
        <v>0.049</v>
      </c>
      <c r="L84" s="324">
        <v>987490</v>
      </c>
      <c r="M84" s="325">
        <v>987520</v>
      </c>
      <c r="N84" s="306">
        <f>L84-M84</f>
        <v>-30</v>
      </c>
      <c r="O84" s="306">
        <f>$F84*N84</f>
        <v>30000</v>
      </c>
      <c r="P84" s="306">
        <f>O84/1000000</f>
        <v>0.03</v>
      </c>
      <c r="Q84" s="437"/>
    </row>
    <row r="85" spans="2:17" ht="15.75" customHeight="1">
      <c r="B85" s="426" t="s">
        <v>363</v>
      </c>
      <c r="C85" s="297"/>
      <c r="D85" s="121"/>
      <c r="E85" s="93"/>
      <c r="F85" s="393"/>
      <c r="G85" s="324"/>
      <c r="H85" s="325"/>
      <c r="I85" s="306"/>
      <c r="J85" s="306"/>
      <c r="K85" s="306"/>
      <c r="L85" s="324"/>
      <c r="M85" s="325"/>
      <c r="N85" s="306"/>
      <c r="O85" s="306"/>
      <c r="P85" s="306"/>
      <c r="Q85" s="437"/>
    </row>
    <row r="86" spans="1:17" ht="14.25" customHeight="1">
      <c r="A86" s="258">
        <v>54</v>
      </c>
      <c r="B86" s="296" t="s">
        <v>364</v>
      </c>
      <c r="C86" s="297">
        <v>5100228</v>
      </c>
      <c r="D86" s="121" t="s">
        <v>12</v>
      </c>
      <c r="E86" s="93" t="s">
        <v>326</v>
      </c>
      <c r="F86" s="393">
        <v>800</v>
      </c>
      <c r="G86" s="324">
        <v>993087</v>
      </c>
      <c r="H86" s="325">
        <v>993087</v>
      </c>
      <c r="I86" s="306">
        <v>0</v>
      </c>
      <c r="J86" s="306">
        <v>0</v>
      </c>
      <c r="K86" s="306">
        <v>0</v>
      </c>
      <c r="L86" s="324">
        <v>993087</v>
      </c>
      <c r="M86" s="325">
        <v>993087</v>
      </c>
      <c r="N86" s="306">
        <v>0</v>
      </c>
      <c r="O86" s="306">
        <v>0</v>
      </c>
      <c r="P86" s="306">
        <v>0</v>
      </c>
      <c r="Q86" s="437"/>
    </row>
    <row r="87" spans="1:17" ht="14.25" customHeight="1">
      <c r="A87" s="258">
        <v>55</v>
      </c>
      <c r="B87" s="345" t="s">
        <v>365</v>
      </c>
      <c r="C87" s="297">
        <v>4865026</v>
      </c>
      <c r="D87" s="121" t="s">
        <v>12</v>
      </c>
      <c r="E87" s="93" t="s">
        <v>326</v>
      </c>
      <c r="F87" s="393">
        <v>800</v>
      </c>
      <c r="G87" s="324">
        <v>982277</v>
      </c>
      <c r="H87" s="325">
        <v>982442</v>
      </c>
      <c r="I87" s="306">
        <f>G87-H87</f>
        <v>-165</v>
      </c>
      <c r="J87" s="306">
        <f>$F87*I87</f>
        <v>-132000</v>
      </c>
      <c r="K87" s="306">
        <f>J87/1000000</f>
        <v>-0.132</v>
      </c>
      <c r="L87" s="324">
        <v>578</v>
      </c>
      <c r="M87" s="325">
        <v>611</v>
      </c>
      <c r="N87" s="306">
        <f>L87-M87</f>
        <v>-33</v>
      </c>
      <c r="O87" s="306">
        <f>$F87*N87</f>
        <v>-26400</v>
      </c>
      <c r="P87" s="306">
        <f>O87/1000000</f>
        <v>-0.0264</v>
      </c>
      <c r="Q87" s="437"/>
    </row>
    <row r="88" spans="1:17" ht="14.25" customHeight="1">
      <c r="A88" s="258">
        <v>56</v>
      </c>
      <c r="B88" s="296" t="s">
        <v>340</v>
      </c>
      <c r="C88" s="297">
        <v>5100233</v>
      </c>
      <c r="D88" s="121" t="s">
        <v>12</v>
      </c>
      <c r="E88" s="93" t="s">
        <v>326</v>
      </c>
      <c r="F88" s="393">
        <v>800</v>
      </c>
      <c r="G88" s="324">
        <v>952093</v>
      </c>
      <c r="H88" s="325">
        <v>952204</v>
      </c>
      <c r="I88" s="306">
        <f>G88-H88</f>
        <v>-111</v>
      </c>
      <c r="J88" s="306">
        <f>$F88*I88</f>
        <v>-88800</v>
      </c>
      <c r="K88" s="306">
        <f>J88/1000000</f>
        <v>-0.0888</v>
      </c>
      <c r="L88" s="324">
        <v>999568</v>
      </c>
      <c r="M88" s="325">
        <v>999588</v>
      </c>
      <c r="N88" s="306">
        <f>L88-M88</f>
        <v>-20</v>
      </c>
      <c r="O88" s="306">
        <f>$F88*N88</f>
        <v>-16000</v>
      </c>
      <c r="P88" s="306">
        <f>O88/1000000</f>
        <v>-0.016</v>
      </c>
      <c r="Q88" s="437"/>
    </row>
    <row r="89" spans="1:17" ht="14.25" customHeight="1">
      <c r="A89" s="258">
        <v>57</v>
      </c>
      <c r="B89" s="296" t="s">
        <v>368</v>
      </c>
      <c r="C89" s="297">
        <v>4864971</v>
      </c>
      <c r="D89" s="121" t="s">
        <v>12</v>
      </c>
      <c r="E89" s="93" t="s">
        <v>326</v>
      </c>
      <c r="F89" s="393">
        <v>-800</v>
      </c>
      <c r="G89" s="324">
        <v>0</v>
      </c>
      <c r="H89" s="325">
        <v>0</v>
      </c>
      <c r="I89" s="306">
        <f>G89-H89</f>
        <v>0</v>
      </c>
      <c r="J89" s="306">
        <f>$F89*I89</f>
        <v>0</v>
      </c>
      <c r="K89" s="306">
        <f>J89/1000000</f>
        <v>0</v>
      </c>
      <c r="L89" s="324">
        <v>999495</v>
      </c>
      <c r="M89" s="325">
        <v>999495</v>
      </c>
      <c r="N89" s="306">
        <f>L89-M89</f>
        <v>0</v>
      </c>
      <c r="O89" s="306">
        <f>$F89*N89</f>
        <v>0</v>
      </c>
      <c r="P89" s="306">
        <f>O89/1000000</f>
        <v>0</v>
      </c>
      <c r="Q89" s="437"/>
    </row>
    <row r="90" spans="1:17" ht="14.25" customHeight="1">
      <c r="A90" s="258">
        <v>58</v>
      </c>
      <c r="B90" s="296" t="s">
        <v>412</v>
      </c>
      <c r="C90" s="297">
        <v>4865049</v>
      </c>
      <c r="D90" s="121" t="s">
        <v>12</v>
      </c>
      <c r="E90" s="93" t="s">
        <v>326</v>
      </c>
      <c r="F90" s="393">
        <v>800</v>
      </c>
      <c r="G90" s="324">
        <v>999613</v>
      </c>
      <c r="H90" s="325">
        <v>999631</v>
      </c>
      <c r="I90" s="306">
        <f>G90-H90</f>
        <v>-18</v>
      </c>
      <c r="J90" s="306">
        <f>$F90*I90</f>
        <v>-14400</v>
      </c>
      <c r="K90" s="306">
        <f>J90/1000000</f>
        <v>-0.0144</v>
      </c>
      <c r="L90" s="324">
        <v>999820</v>
      </c>
      <c r="M90" s="325">
        <v>999824</v>
      </c>
      <c r="N90" s="306">
        <f>L90-M90</f>
        <v>-4</v>
      </c>
      <c r="O90" s="306">
        <f>$F90*N90</f>
        <v>-3200</v>
      </c>
      <c r="P90" s="306">
        <f>O90/1000000</f>
        <v>-0.0032</v>
      </c>
      <c r="Q90" s="437"/>
    </row>
    <row r="91" spans="1:17" ht="14.25" customHeight="1">
      <c r="A91" s="258">
        <v>59</v>
      </c>
      <c r="B91" s="296" t="s">
        <v>413</v>
      </c>
      <c r="C91" s="297">
        <v>5128436</v>
      </c>
      <c r="D91" s="121" t="s">
        <v>12</v>
      </c>
      <c r="E91" s="93" t="s">
        <v>326</v>
      </c>
      <c r="F91" s="393">
        <v>800</v>
      </c>
      <c r="G91" s="324">
        <v>996321</v>
      </c>
      <c r="H91" s="325">
        <v>996370</v>
      </c>
      <c r="I91" s="306">
        <f>G91-H91</f>
        <v>-49</v>
      </c>
      <c r="J91" s="306">
        <f>$F91*I91</f>
        <v>-39200</v>
      </c>
      <c r="K91" s="306">
        <f>J91/1000000</f>
        <v>-0.0392</v>
      </c>
      <c r="L91" s="324">
        <v>22</v>
      </c>
      <c r="M91" s="325">
        <v>34</v>
      </c>
      <c r="N91" s="306">
        <f>L91-M91</f>
        <v>-12</v>
      </c>
      <c r="O91" s="306">
        <f>$F91*N91</f>
        <v>-9600</v>
      </c>
      <c r="P91" s="306">
        <f>O91/1000000</f>
        <v>-0.0096</v>
      </c>
      <c r="Q91" s="437"/>
    </row>
    <row r="92" spans="2:17" ht="14.25" customHeight="1">
      <c r="B92" s="271" t="s">
        <v>98</v>
      </c>
      <c r="C92" s="297"/>
      <c r="D92" s="81"/>
      <c r="E92" s="81"/>
      <c r="F92" s="302"/>
      <c r="G92" s="324"/>
      <c r="H92" s="325"/>
      <c r="I92" s="306"/>
      <c r="J92" s="306"/>
      <c r="K92" s="306"/>
      <c r="L92" s="324"/>
      <c r="M92" s="325"/>
      <c r="N92" s="306"/>
      <c r="O92" s="306"/>
      <c r="P92" s="306"/>
      <c r="Q92" s="437"/>
    </row>
    <row r="93" spans="1:17" ht="14.25" customHeight="1">
      <c r="A93" s="258">
        <v>60</v>
      </c>
      <c r="B93" s="296" t="s">
        <v>109</v>
      </c>
      <c r="C93" s="297">
        <v>4864949</v>
      </c>
      <c r="D93" s="121" t="s">
        <v>12</v>
      </c>
      <c r="E93" s="93" t="s">
        <v>326</v>
      </c>
      <c r="F93" s="304">
        <v>2000</v>
      </c>
      <c r="G93" s="324">
        <v>996437</v>
      </c>
      <c r="H93" s="325">
        <v>996598</v>
      </c>
      <c r="I93" s="306">
        <f>G93-H93</f>
        <v>-161</v>
      </c>
      <c r="J93" s="306">
        <f>$F93*I93</f>
        <v>-322000</v>
      </c>
      <c r="K93" s="306">
        <f>J93/1000000</f>
        <v>-0.322</v>
      </c>
      <c r="L93" s="324">
        <v>999533</v>
      </c>
      <c r="M93" s="325">
        <v>999539</v>
      </c>
      <c r="N93" s="306">
        <f>L93-M93</f>
        <v>-6</v>
      </c>
      <c r="O93" s="306">
        <f>$F93*N93</f>
        <v>-12000</v>
      </c>
      <c r="P93" s="306">
        <f>O93/1000000</f>
        <v>-0.012</v>
      </c>
      <c r="Q93" s="437"/>
    </row>
    <row r="94" spans="1:17" ht="14.25" customHeight="1">
      <c r="A94" s="258">
        <v>61</v>
      </c>
      <c r="B94" s="296" t="s">
        <v>110</v>
      </c>
      <c r="C94" s="297">
        <v>4865016</v>
      </c>
      <c r="D94" s="121" t="s">
        <v>12</v>
      </c>
      <c r="E94" s="93" t="s">
        <v>326</v>
      </c>
      <c r="F94" s="304">
        <v>800</v>
      </c>
      <c r="G94" s="324">
        <v>7</v>
      </c>
      <c r="H94" s="325">
        <v>7</v>
      </c>
      <c r="I94" s="306">
        <v>0</v>
      </c>
      <c r="J94" s="306">
        <v>0</v>
      </c>
      <c r="K94" s="306">
        <v>0</v>
      </c>
      <c r="L94" s="324">
        <v>999722</v>
      </c>
      <c r="M94" s="325">
        <v>999722</v>
      </c>
      <c r="N94" s="306">
        <v>0</v>
      </c>
      <c r="O94" s="306">
        <v>0</v>
      </c>
      <c r="P94" s="306">
        <v>0</v>
      </c>
      <c r="Q94" s="449"/>
    </row>
    <row r="95" spans="1:17" ht="14.25" customHeight="1">
      <c r="A95" s="258"/>
      <c r="B95" s="298" t="s">
        <v>165</v>
      </c>
      <c r="C95" s="297"/>
      <c r="D95" s="121"/>
      <c r="E95" s="121"/>
      <c r="F95" s="304"/>
      <c r="G95" s="324"/>
      <c r="H95" s="325"/>
      <c r="I95" s="306"/>
      <c r="J95" s="306"/>
      <c r="K95" s="306"/>
      <c r="L95" s="324"/>
      <c r="M95" s="325"/>
      <c r="N95" s="306"/>
      <c r="O95" s="306"/>
      <c r="P95" s="306"/>
      <c r="Q95" s="437"/>
    </row>
    <row r="96" spans="1:17" s="800" customFormat="1" ht="14.25" customHeight="1">
      <c r="A96" s="793">
        <v>62</v>
      </c>
      <c r="B96" s="794" t="s">
        <v>35</v>
      </c>
      <c r="C96" s="795">
        <v>4864966</v>
      </c>
      <c r="D96" s="796" t="s">
        <v>12</v>
      </c>
      <c r="E96" s="797" t="s">
        <v>326</v>
      </c>
      <c r="F96" s="798">
        <v>-1000</v>
      </c>
      <c r="G96" s="324">
        <v>65058</v>
      </c>
      <c r="H96" s="325">
        <v>65058</v>
      </c>
      <c r="I96" s="306">
        <f>G96-H96</f>
        <v>0</v>
      </c>
      <c r="J96" s="306">
        <f>$F96*I96</f>
        <v>0</v>
      </c>
      <c r="K96" s="306">
        <f>J96/1000000</f>
        <v>0</v>
      </c>
      <c r="L96" s="324">
        <v>923</v>
      </c>
      <c r="M96" s="325">
        <v>923</v>
      </c>
      <c r="N96" s="306">
        <f>L96-M96</f>
        <v>0</v>
      </c>
      <c r="O96" s="306">
        <f>$F96*N96</f>
        <v>0</v>
      </c>
      <c r="P96" s="306">
        <f>O96/1000000</f>
        <v>0</v>
      </c>
      <c r="Q96" s="799"/>
    </row>
    <row r="97" spans="1:17" s="800" customFormat="1" ht="14.25" customHeight="1">
      <c r="A97" s="793"/>
      <c r="B97" s="794"/>
      <c r="C97" s="795"/>
      <c r="D97" s="796"/>
      <c r="E97" s="797"/>
      <c r="F97" s="798"/>
      <c r="G97" s="324"/>
      <c r="H97" s="325"/>
      <c r="I97" s="306"/>
      <c r="J97" s="306"/>
      <c r="K97" s="306">
        <v>0.0966</v>
      </c>
      <c r="L97" s="324"/>
      <c r="M97" s="325"/>
      <c r="N97" s="306"/>
      <c r="O97" s="306"/>
      <c r="P97" s="306"/>
      <c r="Q97" s="801" t="s">
        <v>478</v>
      </c>
    </row>
    <row r="98" spans="1:17" ht="14.25" customHeight="1">
      <c r="A98" s="258">
        <v>63</v>
      </c>
      <c r="B98" s="296" t="s">
        <v>166</v>
      </c>
      <c r="C98" s="297">
        <v>5128415</v>
      </c>
      <c r="D98" s="121" t="s">
        <v>12</v>
      </c>
      <c r="E98" s="93" t="s">
        <v>326</v>
      </c>
      <c r="F98" s="304">
        <v>-1000</v>
      </c>
      <c r="G98" s="324">
        <v>11118</v>
      </c>
      <c r="H98" s="325">
        <v>9661</v>
      </c>
      <c r="I98" s="306">
        <f>G98-H98</f>
        <v>1457</v>
      </c>
      <c r="J98" s="306">
        <f>$F98*I98</f>
        <v>-1457000</v>
      </c>
      <c r="K98" s="306">
        <f>J98/1000000</f>
        <v>-1.457</v>
      </c>
      <c r="L98" s="324">
        <v>1022</v>
      </c>
      <c r="M98" s="325">
        <v>302</v>
      </c>
      <c r="N98" s="306">
        <f>L98-M98</f>
        <v>720</v>
      </c>
      <c r="O98" s="306">
        <f>$F98*N98</f>
        <v>-720000</v>
      </c>
      <c r="P98" s="306">
        <f>O98/1000000</f>
        <v>-0.72</v>
      </c>
      <c r="Q98" s="437"/>
    </row>
    <row r="99" spans="1:17" ht="14.25" customHeight="1">
      <c r="A99" s="258">
        <v>64</v>
      </c>
      <c r="B99" s="296" t="s">
        <v>411</v>
      </c>
      <c r="C99" s="297">
        <v>4864999</v>
      </c>
      <c r="D99" s="121" t="s">
        <v>12</v>
      </c>
      <c r="E99" s="93" t="s">
        <v>326</v>
      </c>
      <c r="F99" s="304">
        <v>-1000</v>
      </c>
      <c r="G99" s="324">
        <v>114438</v>
      </c>
      <c r="H99" s="325">
        <v>113367</v>
      </c>
      <c r="I99" s="306">
        <f>G99-H99</f>
        <v>1071</v>
      </c>
      <c r="J99" s="306">
        <f>$F99*I99</f>
        <v>-1071000</v>
      </c>
      <c r="K99" s="306">
        <f>J99/1000000</f>
        <v>-1.071</v>
      </c>
      <c r="L99" s="324">
        <v>1003</v>
      </c>
      <c r="M99" s="325">
        <v>745</v>
      </c>
      <c r="N99" s="306">
        <f>L99-M99</f>
        <v>258</v>
      </c>
      <c r="O99" s="306">
        <f>$F99*N99</f>
        <v>-258000</v>
      </c>
      <c r="P99" s="306">
        <f>O99/1000000</f>
        <v>-0.258</v>
      </c>
      <c r="Q99" s="437"/>
    </row>
    <row r="100" spans="1:17" ht="15" customHeight="1">
      <c r="A100" s="258"/>
      <c r="B100" s="301" t="s">
        <v>26</v>
      </c>
      <c r="C100" s="274"/>
      <c r="D100" s="52"/>
      <c r="E100" s="52"/>
      <c r="F100" s="304"/>
      <c r="G100" s="324"/>
      <c r="H100" s="325"/>
      <c r="I100" s="306"/>
      <c r="J100" s="306"/>
      <c r="K100" s="306"/>
      <c r="L100" s="324"/>
      <c r="M100" s="325"/>
      <c r="N100" s="306"/>
      <c r="O100" s="306"/>
      <c r="P100" s="306"/>
      <c r="Q100" s="437"/>
    </row>
    <row r="101" spans="1:17" ht="15" customHeight="1">
      <c r="A101" s="258">
        <v>65</v>
      </c>
      <c r="B101" s="85" t="s">
        <v>75</v>
      </c>
      <c r="C101" s="319">
        <v>5295192</v>
      </c>
      <c r="D101" s="311" t="s">
        <v>12</v>
      </c>
      <c r="E101" s="311" t="s">
        <v>326</v>
      </c>
      <c r="F101" s="319">
        <v>100</v>
      </c>
      <c r="G101" s="324">
        <v>15301</v>
      </c>
      <c r="H101" s="325">
        <v>15324</v>
      </c>
      <c r="I101" s="325">
        <f>G101-H101</f>
        <v>-23</v>
      </c>
      <c r="J101" s="325">
        <f>$F101*I101</f>
        <v>-2300</v>
      </c>
      <c r="K101" s="325">
        <f>J101/1000000</f>
        <v>-0.0023</v>
      </c>
      <c r="L101" s="324">
        <v>119617</v>
      </c>
      <c r="M101" s="325">
        <v>119631</v>
      </c>
      <c r="N101" s="325">
        <f>L101-M101</f>
        <v>-14</v>
      </c>
      <c r="O101" s="325">
        <f>$F101*N101</f>
        <v>-1400</v>
      </c>
      <c r="P101" s="326">
        <f>O101/1000000</f>
        <v>-0.0014</v>
      </c>
      <c r="Q101" s="437"/>
    </row>
    <row r="102" spans="1:17" ht="15" customHeight="1">
      <c r="A102" s="258">
        <v>66</v>
      </c>
      <c r="B102" s="298" t="s">
        <v>45</v>
      </c>
      <c r="C102" s="297"/>
      <c r="D102" s="121"/>
      <c r="E102" s="121"/>
      <c r="F102" s="304"/>
      <c r="G102" s="324"/>
      <c r="H102" s="325"/>
      <c r="I102" s="306"/>
      <c r="J102" s="306"/>
      <c r="K102" s="306"/>
      <c r="L102" s="324"/>
      <c r="M102" s="325"/>
      <c r="N102" s="306"/>
      <c r="O102" s="306"/>
      <c r="P102" s="306"/>
      <c r="Q102" s="437"/>
    </row>
    <row r="103" spans="1:17" ht="15" customHeight="1">
      <c r="A103" s="258">
        <v>67</v>
      </c>
      <c r="B103" s="296" t="s">
        <v>327</v>
      </c>
      <c r="C103" s="297">
        <v>4865149</v>
      </c>
      <c r="D103" s="121" t="s">
        <v>12</v>
      </c>
      <c r="E103" s="93" t="s">
        <v>326</v>
      </c>
      <c r="F103" s="304">
        <v>187.5</v>
      </c>
      <c r="G103" s="324">
        <v>997500</v>
      </c>
      <c r="H103" s="325">
        <v>997730</v>
      </c>
      <c r="I103" s="306">
        <f>G103-H103</f>
        <v>-230</v>
      </c>
      <c r="J103" s="306">
        <f>$F103*I103</f>
        <v>-43125</v>
      </c>
      <c r="K103" s="306">
        <f>J103/1000000</f>
        <v>-0.043125</v>
      </c>
      <c r="L103" s="324">
        <v>999959</v>
      </c>
      <c r="M103" s="325">
        <v>999960</v>
      </c>
      <c r="N103" s="306">
        <f>L103-M103</f>
        <v>-1</v>
      </c>
      <c r="O103" s="306">
        <f>$F103*N103</f>
        <v>-187.5</v>
      </c>
      <c r="P103" s="306">
        <f>O103/1000000</f>
        <v>-0.0001875</v>
      </c>
      <c r="Q103" s="438"/>
    </row>
    <row r="104" spans="1:17" ht="15" customHeight="1">
      <c r="A104" s="258">
        <v>68</v>
      </c>
      <c r="B104" s="296" t="s">
        <v>420</v>
      </c>
      <c r="C104" s="297">
        <v>5295156</v>
      </c>
      <c r="D104" s="121" t="s">
        <v>12</v>
      </c>
      <c r="E104" s="93" t="s">
        <v>326</v>
      </c>
      <c r="F104" s="304">
        <v>400</v>
      </c>
      <c r="G104" s="324">
        <v>949864</v>
      </c>
      <c r="H104" s="325">
        <v>949921</v>
      </c>
      <c r="I104" s="306">
        <f>G104-H104</f>
        <v>-57</v>
      </c>
      <c r="J104" s="306">
        <f>$F104*I104</f>
        <v>-22800</v>
      </c>
      <c r="K104" s="306">
        <f>J104/1000000</f>
        <v>-0.0228</v>
      </c>
      <c r="L104" s="324">
        <v>995627</v>
      </c>
      <c r="M104" s="325">
        <v>995622</v>
      </c>
      <c r="N104" s="306">
        <f>L104-M104</f>
        <v>5</v>
      </c>
      <c r="O104" s="306">
        <f>$F104*N104</f>
        <v>2000</v>
      </c>
      <c r="P104" s="306">
        <f>O104/1000000</f>
        <v>0.002</v>
      </c>
      <c r="Q104" s="438"/>
    </row>
    <row r="105" spans="1:17" ht="15" customHeight="1">
      <c r="A105" s="258">
        <v>69</v>
      </c>
      <c r="B105" s="296" t="s">
        <v>421</v>
      </c>
      <c r="C105" s="297">
        <v>5295157</v>
      </c>
      <c r="D105" s="121" t="s">
        <v>12</v>
      </c>
      <c r="E105" s="93" t="s">
        <v>326</v>
      </c>
      <c r="F105" s="304">
        <v>400</v>
      </c>
      <c r="G105" s="324">
        <v>10617</v>
      </c>
      <c r="H105" s="325">
        <v>10750</v>
      </c>
      <c r="I105" s="306">
        <f>G105-H105</f>
        <v>-133</v>
      </c>
      <c r="J105" s="306">
        <f>$F105*I105</f>
        <v>-53200</v>
      </c>
      <c r="K105" s="306">
        <f>J105/1000000</f>
        <v>-0.0532</v>
      </c>
      <c r="L105" s="324">
        <v>72029</v>
      </c>
      <c r="M105" s="325">
        <v>72097</v>
      </c>
      <c r="N105" s="306">
        <f>L105-M105</f>
        <v>-68</v>
      </c>
      <c r="O105" s="306">
        <f>$F105*N105</f>
        <v>-27200</v>
      </c>
      <c r="P105" s="306">
        <f>O105/1000000</f>
        <v>-0.0272</v>
      </c>
      <c r="Q105" s="438"/>
    </row>
    <row r="106" spans="1:17" ht="15" customHeight="1">
      <c r="A106" s="258"/>
      <c r="B106" s="301" t="s">
        <v>34</v>
      </c>
      <c r="C106" s="319"/>
      <c r="D106" s="332"/>
      <c r="E106" s="311"/>
      <c r="F106" s="319"/>
      <c r="G106" s="324"/>
      <c r="H106" s="325"/>
      <c r="I106" s="325"/>
      <c r="J106" s="325"/>
      <c r="K106" s="325"/>
      <c r="L106" s="324"/>
      <c r="M106" s="325"/>
      <c r="N106" s="325"/>
      <c r="O106" s="325"/>
      <c r="P106" s="326"/>
      <c r="Q106" s="437"/>
    </row>
    <row r="107" spans="1:17" ht="15" customHeight="1">
      <c r="A107" s="258">
        <v>70</v>
      </c>
      <c r="B107" s="760" t="s">
        <v>340</v>
      </c>
      <c r="C107" s="319">
        <v>5128439</v>
      </c>
      <c r="D107" s="331" t="s">
        <v>12</v>
      </c>
      <c r="E107" s="311" t="s">
        <v>326</v>
      </c>
      <c r="F107" s="319">
        <v>800</v>
      </c>
      <c r="G107" s="324">
        <v>922313</v>
      </c>
      <c r="H107" s="325">
        <v>924598</v>
      </c>
      <c r="I107" s="325">
        <f>G107-H107</f>
        <v>-2285</v>
      </c>
      <c r="J107" s="325">
        <f>$F107*I107</f>
        <v>-1828000</v>
      </c>
      <c r="K107" s="325">
        <f>J107/1000000</f>
        <v>-1.828</v>
      </c>
      <c r="L107" s="324">
        <v>998143</v>
      </c>
      <c r="M107" s="325">
        <v>998176</v>
      </c>
      <c r="N107" s="325">
        <f>L107-M107</f>
        <v>-33</v>
      </c>
      <c r="O107" s="325">
        <f>$F107*N107</f>
        <v>-26400</v>
      </c>
      <c r="P107" s="326">
        <f>O107/1000000</f>
        <v>-0.0264</v>
      </c>
      <c r="Q107" s="449"/>
    </row>
    <row r="108" spans="1:17" ht="15" customHeight="1">
      <c r="A108" s="258"/>
      <c r="B108" s="663" t="s">
        <v>417</v>
      </c>
      <c r="C108" s="319"/>
      <c r="D108" s="331"/>
      <c r="E108" s="311"/>
      <c r="F108" s="319"/>
      <c r="G108" s="324"/>
      <c r="H108" s="325"/>
      <c r="I108" s="325"/>
      <c r="J108" s="325"/>
      <c r="K108" s="325"/>
      <c r="L108" s="324"/>
      <c r="M108" s="325"/>
      <c r="N108" s="325"/>
      <c r="O108" s="325"/>
      <c r="P108" s="325"/>
      <c r="Q108" s="449"/>
    </row>
    <row r="109" spans="1:17" ht="15" customHeight="1">
      <c r="A109" s="258">
        <v>70</v>
      </c>
      <c r="B109" s="664" t="s">
        <v>418</v>
      </c>
      <c r="C109" s="319">
        <v>5295127</v>
      </c>
      <c r="D109" s="331" t="s">
        <v>12</v>
      </c>
      <c r="E109" s="311" t="s">
        <v>326</v>
      </c>
      <c r="F109" s="319">
        <v>100</v>
      </c>
      <c r="G109" s="324">
        <v>442133</v>
      </c>
      <c r="H109" s="325">
        <v>441116</v>
      </c>
      <c r="I109" s="266">
        <f>G109-H109</f>
        <v>1017</v>
      </c>
      <c r="J109" s="266">
        <f>$F109*I109</f>
        <v>101700</v>
      </c>
      <c r="K109" s="266">
        <f>J109/1000000</f>
        <v>0.1017</v>
      </c>
      <c r="L109" s="324">
        <v>84604</v>
      </c>
      <c r="M109" s="325">
        <v>84604</v>
      </c>
      <c r="N109" s="325">
        <f>L109-M109</f>
        <v>0</v>
      </c>
      <c r="O109" s="325">
        <f>$F109*N109</f>
        <v>0</v>
      </c>
      <c r="P109" s="326">
        <f>O109/1000000</f>
        <v>0</v>
      </c>
      <c r="Q109" s="449"/>
    </row>
    <row r="110" spans="1:17" ht="15" customHeight="1">
      <c r="A110" s="258"/>
      <c r="B110" s="664"/>
      <c r="C110" s="319"/>
      <c r="D110" s="331"/>
      <c r="E110" s="311"/>
      <c r="F110" s="319">
        <v>100</v>
      </c>
      <c r="G110" s="324">
        <v>440748</v>
      </c>
      <c r="H110" s="325">
        <v>440375</v>
      </c>
      <c r="I110" s="266">
        <f>G110-H110</f>
        <v>373</v>
      </c>
      <c r="J110" s="266">
        <f>$F110*I110</f>
        <v>37300</v>
      </c>
      <c r="K110" s="266">
        <f>J110/1000000</f>
        <v>0.0373</v>
      </c>
      <c r="L110" s="324"/>
      <c r="M110" s="325"/>
      <c r="N110" s="325"/>
      <c r="O110" s="325"/>
      <c r="P110" s="326"/>
      <c r="Q110" s="449"/>
    </row>
    <row r="111" spans="1:17" ht="15" customHeight="1">
      <c r="A111" s="258"/>
      <c r="B111" s="664"/>
      <c r="C111" s="319"/>
      <c r="D111" s="331"/>
      <c r="E111" s="311"/>
      <c r="F111" s="319">
        <v>100</v>
      </c>
      <c r="G111" s="324">
        <v>436213</v>
      </c>
      <c r="H111" s="325">
        <v>434034</v>
      </c>
      <c r="I111" s="266">
        <f>G111-H111</f>
        <v>2179</v>
      </c>
      <c r="J111" s="266">
        <f>$F111*I111</f>
        <v>217900</v>
      </c>
      <c r="K111" s="266">
        <f>J111/1000000</f>
        <v>0.2179</v>
      </c>
      <c r="L111" s="324"/>
      <c r="M111" s="325"/>
      <c r="N111" s="325"/>
      <c r="O111" s="325"/>
      <c r="P111" s="326"/>
      <c r="Q111" s="449"/>
    </row>
    <row r="112" spans="1:17" ht="15" customHeight="1">
      <c r="A112" s="258">
        <v>71</v>
      </c>
      <c r="B112" s="664" t="s">
        <v>422</v>
      </c>
      <c r="C112" s="319">
        <v>5128400</v>
      </c>
      <c r="D112" s="331" t="s">
        <v>12</v>
      </c>
      <c r="E112" s="311" t="s">
        <v>326</v>
      </c>
      <c r="F112" s="319">
        <v>1000</v>
      </c>
      <c r="G112" s="324">
        <v>4177</v>
      </c>
      <c r="H112" s="325">
        <v>4392</v>
      </c>
      <c r="I112" s="325">
        <f>G112-H112</f>
        <v>-215</v>
      </c>
      <c r="J112" s="325">
        <f>$F112*I112</f>
        <v>-215000</v>
      </c>
      <c r="K112" s="325">
        <f>J112/1000000</f>
        <v>-0.215</v>
      </c>
      <c r="L112" s="324">
        <v>1888</v>
      </c>
      <c r="M112" s="325">
        <v>1888</v>
      </c>
      <c r="N112" s="325">
        <f>L112-M112</f>
        <v>0</v>
      </c>
      <c r="O112" s="325">
        <f>$F112*N112</f>
        <v>0</v>
      </c>
      <c r="P112" s="326">
        <f>O112/1000000</f>
        <v>0</v>
      </c>
      <c r="Q112" s="449"/>
    </row>
    <row r="113" spans="2:17" ht="15" customHeight="1">
      <c r="B113" s="301" t="s">
        <v>177</v>
      </c>
      <c r="C113" s="319"/>
      <c r="D113" s="331"/>
      <c r="E113" s="311"/>
      <c r="F113" s="319"/>
      <c r="G113" s="324"/>
      <c r="H113" s="325"/>
      <c r="I113" s="325"/>
      <c r="J113" s="325"/>
      <c r="K113" s="325"/>
      <c r="L113" s="324"/>
      <c r="M113" s="325"/>
      <c r="N113" s="325"/>
      <c r="O113" s="325"/>
      <c r="P113" s="325"/>
      <c r="Q113" s="437"/>
    </row>
    <row r="114" spans="1:17" ht="15" customHeight="1">
      <c r="A114" s="258">
        <v>72</v>
      </c>
      <c r="B114" s="296" t="s">
        <v>342</v>
      </c>
      <c r="C114" s="319">
        <v>4902555</v>
      </c>
      <c r="D114" s="331" t="s">
        <v>12</v>
      </c>
      <c r="E114" s="311" t="s">
        <v>326</v>
      </c>
      <c r="F114" s="319">
        <v>75</v>
      </c>
      <c r="G114" s="324">
        <v>10809</v>
      </c>
      <c r="H114" s="325">
        <v>10809</v>
      </c>
      <c r="I114" s="325">
        <f>G114-H114</f>
        <v>0</v>
      </c>
      <c r="J114" s="325">
        <f>$F114*I114</f>
        <v>0</v>
      </c>
      <c r="K114" s="325">
        <f>J114/1000000</f>
        <v>0</v>
      </c>
      <c r="L114" s="324">
        <v>21990</v>
      </c>
      <c r="M114" s="325">
        <v>21986</v>
      </c>
      <c r="N114" s="325">
        <f>L114-M114</f>
        <v>4</v>
      </c>
      <c r="O114" s="325">
        <f>$F114*N114</f>
        <v>300</v>
      </c>
      <c r="P114" s="326">
        <f>O114/1000000</f>
        <v>0.0003</v>
      </c>
      <c r="Q114" s="449"/>
    </row>
    <row r="115" spans="1:17" ht="15" customHeight="1">
      <c r="A115" s="258">
        <v>73</v>
      </c>
      <c r="B115" s="296" t="s">
        <v>343</v>
      </c>
      <c r="C115" s="319">
        <v>4902581</v>
      </c>
      <c r="D115" s="331" t="s">
        <v>12</v>
      </c>
      <c r="E115" s="311" t="s">
        <v>326</v>
      </c>
      <c r="F115" s="319">
        <v>100</v>
      </c>
      <c r="G115" s="324">
        <v>5309</v>
      </c>
      <c r="H115" s="325">
        <v>5309</v>
      </c>
      <c r="I115" s="325">
        <f>G115-H115</f>
        <v>0</v>
      </c>
      <c r="J115" s="325">
        <f>$F115*I115</f>
        <v>0</v>
      </c>
      <c r="K115" s="325">
        <f>J115/1000000</f>
        <v>0</v>
      </c>
      <c r="L115" s="324">
        <v>14017</v>
      </c>
      <c r="M115" s="325">
        <v>13969</v>
      </c>
      <c r="N115" s="325">
        <f>L115-M115</f>
        <v>48</v>
      </c>
      <c r="O115" s="325">
        <f>$F115*N115</f>
        <v>4800</v>
      </c>
      <c r="P115" s="326">
        <f>O115/1000000</f>
        <v>0.0048</v>
      </c>
      <c r="Q115" s="437"/>
    </row>
    <row r="116" spans="2:17" ht="15" customHeight="1">
      <c r="B116" s="301" t="s">
        <v>396</v>
      </c>
      <c r="C116" s="319"/>
      <c r="D116" s="331"/>
      <c r="E116" s="311"/>
      <c r="F116" s="319"/>
      <c r="G116" s="324"/>
      <c r="H116" s="325"/>
      <c r="I116" s="325"/>
      <c r="J116" s="325"/>
      <c r="K116" s="325"/>
      <c r="L116" s="324"/>
      <c r="M116" s="325"/>
      <c r="N116" s="325"/>
      <c r="O116" s="325"/>
      <c r="P116" s="325"/>
      <c r="Q116" s="437"/>
    </row>
    <row r="117" spans="1:17" ht="14.25" customHeight="1">
      <c r="A117" s="258">
        <v>74</v>
      </c>
      <c r="B117" s="296" t="s">
        <v>397</v>
      </c>
      <c r="C117" s="319">
        <v>4864861</v>
      </c>
      <c r="D117" s="331" t="s">
        <v>12</v>
      </c>
      <c r="E117" s="311" t="s">
        <v>326</v>
      </c>
      <c r="F117" s="319">
        <v>500</v>
      </c>
      <c r="G117" s="324">
        <v>8753</v>
      </c>
      <c r="H117" s="266">
        <v>9033</v>
      </c>
      <c r="I117" s="325">
        <f aca="true" t="shared" si="12" ref="I117:I126">G117-H117</f>
        <v>-280</v>
      </c>
      <c r="J117" s="325">
        <f aca="true" t="shared" si="13" ref="J117:J126">$F117*I117</f>
        <v>-140000</v>
      </c>
      <c r="K117" s="325">
        <f aca="true" t="shared" si="14" ref="K117:K126">J117/1000000</f>
        <v>-0.14</v>
      </c>
      <c r="L117" s="324">
        <v>3137</v>
      </c>
      <c r="M117" s="266">
        <v>3137</v>
      </c>
      <c r="N117" s="325">
        <f aca="true" t="shared" si="15" ref="N117:N126">L117-M117</f>
        <v>0</v>
      </c>
      <c r="O117" s="325">
        <f aca="true" t="shared" si="16" ref="O117:O126">$F117*N117</f>
        <v>0</v>
      </c>
      <c r="P117" s="326">
        <f aca="true" t="shared" si="17" ref="P117:P126">O117/1000000</f>
        <v>0</v>
      </c>
      <c r="Q117" s="449"/>
    </row>
    <row r="118" spans="1:17" ht="14.25" customHeight="1">
      <c r="A118" s="258">
        <v>75</v>
      </c>
      <c r="B118" s="296" t="s">
        <v>398</v>
      </c>
      <c r="C118" s="319">
        <v>4864877</v>
      </c>
      <c r="D118" s="331" t="s">
        <v>12</v>
      </c>
      <c r="E118" s="311" t="s">
        <v>326</v>
      </c>
      <c r="F118" s="319">
        <v>1000</v>
      </c>
      <c r="G118" s="324">
        <v>999227</v>
      </c>
      <c r="H118" s="266">
        <v>999379</v>
      </c>
      <c r="I118" s="325">
        <f t="shared" si="12"/>
        <v>-152</v>
      </c>
      <c r="J118" s="325">
        <f t="shared" si="13"/>
        <v>-152000</v>
      </c>
      <c r="K118" s="325">
        <f t="shared" si="14"/>
        <v>-0.152</v>
      </c>
      <c r="L118" s="324">
        <v>4077</v>
      </c>
      <c r="M118" s="266">
        <v>4077</v>
      </c>
      <c r="N118" s="325">
        <f t="shared" si="15"/>
        <v>0</v>
      </c>
      <c r="O118" s="325">
        <f t="shared" si="16"/>
        <v>0</v>
      </c>
      <c r="P118" s="326">
        <f t="shared" si="17"/>
        <v>0</v>
      </c>
      <c r="Q118" s="437"/>
    </row>
    <row r="119" spans="1:17" ht="14.25" customHeight="1">
      <c r="A119" s="258">
        <v>76</v>
      </c>
      <c r="B119" s="296" t="s">
        <v>399</v>
      </c>
      <c r="C119" s="319">
        <v>4864841</v>
      </c>
      <c r="D119" s="331" t="s">
        <v>12</v>
      </c>
      <c r="E119" s="311" t="s">
        <v>326</v>
      </c>
      <c r="F119" s="319">
        <v>1000</v>
      </c>
      <c r="G119" s="324">
        <v>986096</v>
      </c>
      <c r="H119" s="266">
        <v>986395</v>
      </c>
      <c r="I119" s="325">
        <f t="shared" si="12"/>
        <v>-299</v>
      </c>
      <c r="J119" s="325">
        <f t="shared" si="13"/>
        <v>-299000</v>
      </c>
      <c r="K119" s="325">
        <f t="shared" si="14"/>
        <v>-0.299</v>
      </c>
      <c r="L119" s="324">
        <v>1108</v>
      </c>
      <c r="M119" s="266">
        <v>1109</v>
      </c>
      <c r="N119" s="325">
        <f t="shared" si="15"/>
        <v>-1</v>
      </c>
      <c r="O119" s="325">
        <f t="shared" si="16"/>
        <v>-1000</v>
      </c>
      <c r="P119" s="326">
        <f t="shared" si="17"/>
        <v>-0.001</v>
      </c>
      <c r="Q119" s="437"/>
    </row>
    <row r="120" spans="1:17" ht="14.25" customHeight="1">
      <c r="A120" s="258">
        <v>77</v>
      </c>
      <c r="B120" s="296" t="s">
        <v>400</v>
      </c>
      <c r="C120" s="319">
        <v>4864882</v>
      </c>
      <c r="D120" s="331" t="s">
        <v>12</v>
      </c>
      <c r="E120" s="311" t="s">
        <v>326</v>
      </c>
      <c r="F120" s="319">
        <v>1000</v>
      </c>
      <c r="G120" s="324">
        <v>6369</v>
      </c>
      <c r="H120" s="266">
        <v>6463</v>
      </c>
      <c r="I120" s="325">
        <f t="shared" si="12"/>
        <v>-94</v>
      </c>
      <c r="J120" s="325">
        <f t="shared" si="13"/>
        <v>-94000</v>
      </c>
      <c r="K120" s="325">
        <f t="shared" si="14"/>
        <v>-0.094</v>
      </c>
      <c r="L120" s="324">
        <v>6497</v>
      </c>
      <c r="M120" s="266">
        <v>6497</v>
      </c>
      <c r="N120" s="325">
        <f t="shared" si="15"/>
        <v>0</v>
      </c>
      <c r="O120" s="325">
        <f t="shared" si="16"/>
        <v>0</v>
      </c>
      <c r="P120" s="326">
        <f t="shared" si="17"/>
        <v>0</v>
      </c>
      <c r="Q120" s="437"/>
    </row>
    <row r="121" spans="1:17" ht="14.25" customHeight="1">
      <c r="A121" s="258">
        <v>78</v>
      </c>
      <c r="B121" s="296" t="s">
        <v>401</v>
      </c>
      <c r="C121" s="319">
        <v>4864824</v>
      </c>
      <c r="D121" s="331" t="s">
        <v>12</v>
      </c>
      <c r="E121" s="311" t="s">
        <v>326</v>
      </c>
      <c r="F121" s="319">
        <v>160</v>
      </c>
      <c r="G121" s="324">
        <v>3860</v>
      </c>
      <c r="H121" s="266">
        <v>4336</v>
      </c>
      <c r="I121" s="325">
        <f>G121-H121</f>
        <v>-476</v>
      </c>
      <c r="J121" s="325">
        <f>$F121*I121</f>
        <v>-76160</v>
      </c>
      <c r="K121" s="325">
        <f>J121/1000000</f>
        <v>-0.07616</v>
      </c>
      <c r="L121" s="324">
        <v>999804</v>
      </c>
      <c r="M121" s="266">
        <v>999805</v>
      </c>
      <c r="N121" s="325">
        <f>L121-M121</f>
        <v>-1</v>
      </c>
      <c r="O121" s="325">
        <f>$F121*N121</f>
        <v>-160</v>
      </c>
      <c r="P121" s="325">
        <f>O121/1000000</f>
        <v>-0.00016</v>
      </c>
      <c r="Q121" s="449"/>
    </row>
    <row r="122" spans="1:17" ht="14.25" customHeight="1">
      <c r="A122" s="272">
        <v>79</v>
      </c>
      <c r="B122" s="296" t="s">
        <v>402</v>
      </c>
      <c r="C122" s="319">
        <v>5269777</v>
      </c>
      <c r="D122" s="331" t="s">
        <v>12</v>
      </c>
      <c r="E122" s="311" t="s">
        <v>326</v>
      </c>
      <c r="F122" s="319">
        <v>2000</v>
      </c>
      <c r="G122" s="324">
        <v>4901</v>
      </c>
      <c r="H122" s="325">
        <v>4901</v>
      </c>
      <c r="I122" s="325">
        <f>G122-H122</f>
        <v>0</v>
      </c>
      <c r="J122" s="325">
        <f>$F122*I122</f>
        <v>0</v>
      </c>
      <c r="K122" s="325">
        <f>J122/1000000</f>
        <v>0</v>
      </c>
      <c r="L122" s="324">
        <v>3407</v>
      </c>
      <c r="M122" s="325">
        <v>3407</v>
      </c>
      <c r="N122" s="325">
        <f>L122-M122</f>
        <v>0</v>
      </c>
      <c r="O122" s="325">
        <f>$F122*N122</f>
        <v>0</v>
      </c>
      <c r="P122" s="325">
        <f>O122/1000000</f>
        <v>0</v>
      </c>
      <c r="Q122" s="449" t="s">
        <v>464</v>
      </c>
    </row>
    <row r="123" spans="1:17" ht="14.25" customHeight="1">
      <c r="A123" s="272"/>
      <c r="B123" s="296"/>
      <c r="C123" s="319"/>
      <c r="D123" s="331"/>
      <c r="E123" s="311"/>
      <c r="F123" s="319"/>
      <c r="G123" s="324"/>
      <c r="H123" s="325"/>
      <c r="I123" s="325"/>
      <c r="J123" s="325"/>
      <c r="K123" s="325">
        <v>0.0807</v>
      </c>
      <c r="L123" s="324"/>
      <c r="M123" s="325"/>
      <c r="N123" s="325"/>
      <c r="O123" s="325"/>
      <c r="P123" s="325">
        <v>0</v>
      </c>
      <c r="Q123" s="449" t="s">
        <v>481</v>
      </c>
    </row>
    <row r="124" spans="1:17" ht="14.25" customHeight="1">
      <c r="A124" s="272"/>
      <c r="B124" s="296"/>
      <c r="C124" s="319">
        <v>5295123</v>
      </c>
      <c r="D124" s="331" t="s">
        <v>12</v>
      </c>
      <c r="E124" s="311" t="s">
        <v>326</v>
      </c>
      <c r="F124" s="319">
        <v>100</v>
      </c>
      <c r="G124" s="324">
        <v>1614</v>
      </c>
      <c r="H124" s="325">
        <v>0</v>
      </c>
      <c r="I124" s="325">
        <f>G124-H124</f>
        <v>1614</v>
      </c>
      <c r="J124" s="325">
        <f>$F124*I124</f>
        <v>161400</v>
      </c>
      <c r="K124" s="325">
        <f>J124/1000000</f>
        <v>0.1614</v>
      </c>
      <c r="L124" s="324">
        <v>0</v>
      </c>
      <c r="M124" s="325">
        <v>0</v>
      </c>
      <c r="N124" s="325">
        <f>L124-M124</f>
        <v>0</v>
      </c>
      <c r="O124" s="325">
        <f>$F124*N124</f>
        <v>0</v>
      </c>
      <c r="P124" s="325">
        <f>O124/1000000</f>
        <v>0</v>
      </c>
      <c r="Q124" s="449" t="s">
        <v>475</v>
      </c>
    </row>
    <row r="125" spans="1:17" ht="14.25" customHeight="1">
      <c r="A125" s="308">
        <v>80</v>
      </c>
      <c r="B125" s="296" t="s">
        <v>424</v>
      </c>
      <c r="C125" s="319">
        <v>4864879</v>
      </c>
      <c r="D125" s="331" t="s">
        <v>12</v>
      </c>
      <c r="E125" s="311" t="s">
        <v>326</v>
      </c>
      <c r="F125" s="319">
        <v>1000</v>
      </c>
      <c r="G125" s="324">
        <v>3958</v>
      </c>
      <c r="H125" s="266">
        <v>4043</v>
      </c>
      <c r="I125" s="325">
        <f>G125-H125</f>
        <v>-85</v>
      </c>
      <c r="J125" s="325">
        <f>$F125*I125</f>
        <v>-85000</v>
      </c>
      <c r="K125" s="325">
        <f>J125/1000000</f>
        <v>-0.085</v>
      </c>
      <c r="L125" s="324">
        <v>709</v>
      </c>
      <c r="M125" s="266">
        <v>709</v>
      </c>
      <c r="N125" s="325">
        <f>L125-M125</f>
        <v>0</v>
      </c>
      <c r="O125" s="325">
        <f>$F125*N125</f>
        <v>0</v>
      </c>
      <c r="P125" s="325">
        <f>O125/1000000</f>
        <v>0</v>
      </c>
      <c r="Q125" s="790"/>
    </row>
    <row r="126" spans="1:17" s="104" customFormat="1" ht="14.25" customHeight="1">
      <c r="A126" s="308">
        <v>81</v>
      </c>
      <c r="B126" s="296" t="s">
        <v>425</v>
      </c>
      <c r="C126" s="674">
        <v>4864847</v>
      </c>
      <c r="D126" s="674" t="s">
        <v>12</v>
      </c>
      <c r="E126" s="311" t="s">
        <v>326</v>
      </c>
      <c r="F126" s="266">
        <v>1000</v>
      </c>
      <c r="G126" s="324">
        <v>4486</v>
      </c>
      <c r="H126" s="266">
        <v>4373</v>
      </c>
      <c r="I126" s="297">
        <f t="shared" si="12"/>
        <v>113</v>
      </c>
      <c r="J126" s="297">
        <f t="shared" si="13"/>
        <v>113000</v>
      </c>
      <c r="K126" s="266">
        <f t="shared" si="14"/>
        <v>0.113</v>
      </c>
      <c r="L126" s="324">
        <v>6910</v>
      </c>
      <c r="M126" s="266">
        <v>6908</v>
      </c>
      <c r="N126" s="297">
        <f t="shared" si="15"/>
        <v>2</v>
      </c>
      <c r="O126" s="297">
        <f t="shared" si="16"/>
        <v>2000</v>
      </c>
      <c r="P126" s="266">
        <f t="shared" si="17"/>
        <v>0.002</v>
      </c>
      <c r="Q126" s="790"/>
    </row>
    <row r="127" spans="2:17" ht="14.25" customHeight="1">
      <c r="B127" s="330" t="s">
        <v>434</v>
      </c>
      <c r="C127" s="38"/>
      <c r="D127" s="121"/>
      <c r="E127" s="93"/>
      <c r="F127" s="39"/>
      <c r="G127" s="324"/>
      <c r="H127" s="325"/>
      <c r="I127" s="306"/>
      <c r="J127" s="306"/>
      <c r="K127" s="306"/>
      <c r="L127" s="324"/>
      <c r="M127" s="325"/>
      <c r="N127" s="306"/>
      <c r="O127" s="306"/>
      <c r="P127" s="306"/>
      <c r="Q127" s="438"/>
    </row>
    <row r="128" spans="1:17" ht="14.25" customHeight="1">
      <c r="A128" s="308">
        <v>82</v>
      </c>
      <c r="B128" s="729" t="s">
        <v>435</v>
      </c>
      <c r="C128" s="38">
        <v>4865158</v>
      </c>
      <c r="D128" s="121" t="s">
        <v>12</v>
      </c>
      <c r="E128" s="93" t="s">
        <v>326</v>
      </c>
      <c r="F128" s="441">
        <v>200</v>
      </c>
      <c r="G128" s="324">
        <v>997201</v>
      </c>
      <c r="H128" s="325">
        <v>997198</v>
      </c>
      <c r="I128" s="306">
        <f>G128-H128</f>
        <v>3</v>
      </c>
      <c r="J128" s="306">
        <f>$F128*I128</f>
        <v>600</v>
      </c>
      <c r="K128" s="306">
        <f>J128/1000000</f>
        <v>0.0006</v>
      </c>
      <c r="L128" s="324">
        <v>14450</v>
      </c>
      <c r="M128" s="325">
        <v>14150</v>
      </c>
      <c r="N128" s="306">
        <f>L128-M128</f>
        <v>300</v>
      </c>
      <c r="O128" s="306">
        <f>$F128*N128</f>
        <v>60000</v>
      </c>
      <c r="P128" s="306">
        <f>O128/1000000</f>
        <v>0.06</v>
      </c>
      <c r="Q128" s="438"/>
    </row>
    <row r="129" spans="1:17" ht="14.25" customHeight="1">
      <c r="A129" s="308">
        <v>83</v>
      </c>
      <c r="B129" s="729" t="s">
        <v>436</v>
      </c>
      <c r="C129" s="38">
        <v>4864816</v>
      </c>
      <c r="D129" s="121" t="s">
        <v>12</v>
      </c>
      <c r="E129" s="93" t="s">
        <v>326</v>
      </c>
      <c r="F129" s="441">
        <v>187.5</v>
      </c>
      <c r="G129" s="324">
        <v>993987</v>
      </c>
      <c r="H129" s="325">
        <v>994040</v>
      </c>
      <c r="I129" s="306">
        <f>G129-H129</f>
        <v>-53</v>
      </c>
      <c r="J129" s="306">
        <f>$F129*I129</f>
        <v>-9937.5</v>
      </c>
      <c r="K129" s="306">
        <f>J129/1000000</f>
        <v>-0.0099375</v>
      </c>
      <c r="L129" s="324">
        <v>5511</v>
      </c>
      <c r="M129" s="325">
        <v>5495</v>
      </c>
      <c r="N129" s="306">
        <f>L129-M129</f>
        <v>16</v>
      </c>
      <c r="O129" s="306">
        <f>$F129*N129</f>
        <v>3000</v>
      </c>
      <c r="P129" s="306">
        <f>O129/1000000</f>
        <v>0.003</v>
      </c>
      <c r="Q129" s="438"/>
    </row>
    <row r="130" spans="1:17" ht="14.25" customHeight="1">
      <c r="A130" s="306">
        <v>84</v>
      </c>
      <c r="B130" s="729" t="s">
        <v>437</v>
      </c>
      <c r="C130" s="38">
        <v>4864808</v>
      </c>
      <c r="D130" s="121" t="s">
        <v>12</v>
      </c>
      <c r="E130" s="93" t="s">
        <v>326</v>
      </c>
      <c r="F130" s="441">
        <v>187.5</v>
      </c>
      <c r="G130" s="324">
        <v>992767</v>
      </c>
      <c r="H130" s="325">
        <v>992833</v>
      </c>
      <c r="I130" s="306">
        <f>G130-H130</f>
        <v>-66</v>
      </c>
      <c r="J130" s="306">
        <f>$F130*I130</f>
        <v>-12375</v>
      </c>
      <c r="K130" s="306">
        <f>J130/1000000</f>
        <v>-0.012375</v>
      </c>
      <c r="L130" s="324">
        <v>4142</v>
      </c>
      <c r="M130" s="325">
        <v>4297</v>
      </c>
      <c r="N130" s="306">
        <f>L130-M130</f>
        <v>-155</v>
      </c>
      <c r="O130" s="306">
        <f>$F130*N130</f>
        <v>-29062.5</v>
      </c>
      <c r="P130" s="306">
        <f>O130/1000000</f>
        <v>-0.0290625</v>
      </c>
      <c r="Q130" s="438"/>
    </row>
    <row r="131" spans="1:17" ht="14.25" customHeight="1">
      <c r="A131" s="306">
        <v>85</v>
      </c>
      <c r="B131" s="729" t="s">
        <v>438</v>
      </c>
      <c r="C131" s="38">
        <v>4865005</v>
      </c>
      <c r="D131" s="121" t="s">
        <v>12</v>
      </c>
      <c r="E131" s="93" t="s">
        <v>326</v>
      </c>
      <c r="F131" s="441">
        <v>250</v>
      </c>
      <c r="G131" s="324">
        <v>3057</v>
      </c>
      <c r="H131" s="325">
        <v>3053</v>
      </c>
      <c r="I131" s="306">
        <f>G131-H131</f>
        <v>4</v>
      </c>
      <c r="J131" s="306">
        <f>$F131*I131</f>
        <v>1000</v>
      </c>
      <c r="K131" s="306">
        <f>J131/1000000</f>
        <v>0.001</v>
      </c>
      <c r="L131" s="324">
        <v>7791</v>
      </c>
      <c r="M131" s="325">
        <v>7764</v>
      </c>
      <c r="N131" s="306">
        <f>L131-M131</f>
        <v>27</v>
      </c>
      <c r="O131" s="306">
        <f>$F131*N131</f>
        <v>6750</v>
      </c>
      <c r="P131" s="306">
        <f>O131/1000000</f>
        <v>0.00675</v>
      </c>
      <c r="Q131" s="438"/>
    </row>
    <row r="132" spans="1:17" s="473" customFormat="1" ht="14.25" customHeight="1" thickBot="1">
      <c r="A132" s="761">
        <v>86</v>
      </c>
      <c r="B132" s="762" t="s">
        <v>439</v>
      </c>
      <c r="C132" s="712">
        <v>4864822</v>
      </c>
      <c r="D132" s="250" t="s">
        <v>12</v>
      </c>
      <c r="E132" s="251" t="s">
        <v>326</v>
      </c>
      <c r="F132" s="712">
        <v>100</v>
      </c>
      <c r="G132" s="435">
        <v>995817</v>
      </c>
      <c r="H132" s="436">
        <v>995841</v>
      </c>
      <c r="I132" s="310">
        <f>G132-H132</f>
        <v>-24</v>
      </c>
      <c r="J132" s="310">
        <f>$F132*I132</f>
        <v>-2400</v>
      </c>
      <c r="K132" s="310">
        <f>J132/1000000</f>
        <v>-0.0024</v>
      </c>
      <c r="L132" s="435">
        <v>28346</v>
      </c>
      <c r="M132" s="436">
        <v>28358</v>
      </c>
      <c r="N132" s="310">
        <f>L132-M132</f>
        <v>-12</v>
      </c>
      <c r="O132" s="310">
        <f>$F132*N132</f>
        <v>-1200</v>
      </c>
      <c r="P132" s="310">
        <f>O132/1000000</f>
        <v>-0.0012</v>
      </c>
      <c r="Q132" s="763"/>
    </row>
    <row r="133" spans="1:17" s="470" customFormat="1" ht="3.75" customHeight="1" thickTop="1">
      <c r="A133" s="43"/>
      <c r="B133" s="742"/>
      <c r="C133" s="471"/>
      <c r="D133" s="121"/>
      <c r="E133" s="93"/>
      <c r="F133" s="471"/>
      <c r="G133" s="325"/>
      <c r="H133" s="325"/>
      <c r="I133" s="306"/>
      <c r="J133" s="306"/>
      <c r="K133" s="306"/>
      <c r="L133" s="325"/>
      <c r="M133" s="325"/>
      <c r="N133" s="306"/>
      <c r="O133" s="306"/>
      <c r="P133" s="306"/>
      <c r="Q133" s="774"/>
    </row>
    <row r="134" spans="1:16" ht="21" customHeight="1">
      <c r="A134" s="182" t="s">
        <v>292</v>
      </c>
      <c r="C134" s="55"/>
      <c r="D134" s="89"/>
      <c r="E134" s="89"/>
      <c r="F134" s="569"/>
      <c r="K134" s="570">
        <f>SUM(K8:K133)</f>
        <v>-17.393530790000007</v>
      </c>
      <c r="L134" s="20"/>
      <c r="M134" s="20"/>
      <c r="N134" s="20"/>
      <c r="O134" s="20"/>
      <c r="P134" s="570">
        <f>SUM(P8:P133)</f>
        <v>-2.751035140000001</v>
      </c>
    </row>
    <row r="135" spans="3:16" ht="9.75" customHeight="1" hidden="1">
      <c r="C135" s="89"/>
      <c r="D135" s="89"/>
      <c r="E135" s="89"/>
      <c r="F135" s="569"/>
      <c r="L135" s="522"/>
      <c r="M135" s="522"/>
      <c r="N135" s="522"/>
      <c r="O135" s="522"/>
      <c r="P135" s="522"/>
    </row>
    <row r="136" spans="1:17" ht="24" thickBot="1">
      <c r="A136" s="378" t="s">
        <v>181</v>
      </c>
      <c r="C136" s="89"/>
      <c r="D136" s="89"/>
      <c r="E136" s="89"/>
      <c r="F136" s="569"/>
      <c r="G136" s="470"/>
      <c r="H136" s="470"/>
      <c r="I136" s="45" t="s">
        <v>375</v>
      </c>
      <c r="J136" s="470"/>
      <c r="K136" s="470"/>
      <c r="L136" s="471"/>
      <c r="M136" s="471"/>
      <c r="N136" s="45" t="s">
        <v>376</v>
      </c>
      <c r="O136" s="471"/>
      <c r="P136" s="471"/>
      <c r="Q136" s="566" t="str">
        <f>NDPL!$Q$1</f>
        <v>APRIL-2020</v>
      </c>
    </row>
    <row r="137" spans="1:17" ht="39.75" thickBot="1" thickTop="1">
      <c r="A137" s="491" t="s">
        <v>8</v>
      </c>
      <c r="B137" s="492" t="s">
        <v>9</v>
      </c>
      <c r="C137" s="493" t="s">
        <v>1</v>
      </c>
      <c r="D137" s="493" t="s">
        <v>2</v>
      </c>
      <c r="E137" s="493" t="s">
        <v>3</v>
      </c>
      <c r="F137" s="571" t="s">
        <v>10</v>
      </c>
      <c r="G137" s="491" t="str">
        <f>NDPL!G5</f>
        <v>FINAL READING 30/04/2020</v>
      </c>
      <c r="H137" s="493" t="str">
        <f>NDPL!H5</f>
        <v>INTIAL READING 01/04/2020</v>
      </c>
      <c r="I137" s="493" t="s">
        <v>4</v>
      </c>
      <c r="J137" s="493" t="s">
        <v>5</v>
      </c>
      <c r="K137" s="493" t="s">
        <v>6</v>
      </c>
      <c r="L137" s="491" t="str">
        <f>NDPL!G5</f>
        <v>FINAL READING 30/04/2020</v>
      </c>
      <c r="M137" s="493" t="str">
        <f>NDPL!H5</f>
        <v>INTIAL READING 01/04/2020</v>
      </c>
      <c r="N137" s="493" t="s">
        <v>4</v>
      </c>
      <c r="O137" s="493" t="s">
        <v>5</v>
      </c>
      <c r="P137" s="493" t="s">
        <v>6</v>
      </c>
      <c r="Q137" s="515" t="s">
        <v>289</v>
      </c>
    </row>
    <row r="138" spans="3:16" ht="18" thickBot="1" thickTop="1">
      <c r="C138" s="89"/>
      <c r="D138" s="89"/>
      <c r="E138" s="89"/>
      <c r="F138" s="569"/>
      <c r="L138" s="522"/>
      <c r="M138" s="522"/>
      <c r="N138" s="522"/>
      <c r="O138" s="522"/>
      <c r="P138" s="522"/>
    </row>
    <row r="139" spans="1:17" ht="18" customHeight="1" thickTop="1">
      <c r="A139" s="336"/>
      <c r="B139" s="337" t="s">
        <v>167</v>
      </c>
      <c r="C139" s="309"/>
      <c r="D139" s="90"/>
      <c r="E139" s="90"/>
      <c r="F139" s="305"/>
      <c r="G139" s="51"/>
      <c r="H139" s="445"/>
      <c r="I139" s="445"/>
      <c r="J139" s="445"/>
      <c r="K139" s="572"/>
      <c r="L139" s="524"/>
      <c r="M139" s="525"/>
      <c r="N139" s="525"/>
      <c r="O139" s="525"/>
      <c r="P139" s="526"/>
      <c r="Q139" s="521"/>
    </row>
    <row r="140" spans="1:17" ht="18">
      <c r="A140" s="308">
        <v>1</v>
      </c>
      <c r="B140" s="338" t="s">
        <v>168</v>
      </c>
      <c r="C140" s="319">
        <v>4865151</v>
      </c>
      <c r="D140" s="121" t="s">
        <v>12</v>
      </c>
      <c r="E140" s="93" t="s">
        <v>326</v>
      </c>
      <c r="F140" s="306">
        <v>-100</v>
      </c>
      <c r="G140" s="324">
        <v>21840</v>
      </c>
      <c r="H140" s="325">
        <v>21873</v>
      </c>
      <c r="I140" s="272">
        <f>G140-H140</f>
        <v>-33</v>
      </c>
      <c r="J140" s="272">
        <f>$F140*I140</f>
        <v>3300</v>
      </c>
      <c r="K140" s="272">
        <f>J140/1000000</f>
        <v>0.0033</v>
      </c>
      <c r="L140" s="324">
        <v>4889</v>
      </c>
      <c r="M140" s="325">
        <v>4890</v>
      </c>
      <c r="N140" s="272">
        <f>L140-M140</f>
        <v>-1</v>
      </c>
      <c r="O140" s="272">
        <f>$F140*N140</f>
        <v>100</v>
      </c>
      <c r="P140" s="272">
        <f>O140/1000000</f>
        <v>0.0001</v>
      </c>
      <c r="Q140" s="455"/>
    </row>
    <row r="141" spans="1:17" ht="18" customHeight="1">
      <c r="A141" s="308"/>
      <c r="B141" s="339" t="s">
        <v>40</v>
      </c>
      <c r="C141" s="319"/>
      <c r="D141" s="121"/>
      <c r="E141" s="121"/>
      <c r="F141" s="306"/>
      <c r="G141" s="324"/>
      <c r="H141" s="325"/>
      <c r="I141" s="272"/>
      <c r="J141" s="272"/>
      <c r="K141" s="272"/>
      <c r="L141" s="324"/>
      <c r="M141" s="325"/>
      <c r="N141" s="272"/>
      <c r="O141" s="272"/>
      <c r="P141" s="272"/>
      <c r="Q141" s="450"/>
    </row>
    <row r="142" spans="1:17" ht="18" customHeight="1">
      <c r="A142" s="308"/>
      <c r="B142" s="339" t="s">
        <v>112</v>
      </c>
      <c r="C142" s="319"/>
      <c r="D142" s="121"/>
      <c r="E142" s="121"/>
      <c r="F142" s="306"/>
      <c r="G142" s="324"/>
      <c r="H142" s="325"/>
      <c r="I142" s="272"/>
      <c r="J142" s="272"/>
      <c r="K142" s="272"/>
      <c r="L142" s="324"/>
      <c r="M142" s="325"/>
      <c r="N142" s="272"/>
      <c r="O142" s="272"/>
      <c r="P142" s="272"/>
      <c r="Q142" s="450"/>
    </row>
    <row r="143" spans="1:17" ht="18" customHeight="1">
      <c r="A143" s="308">
        <v>2</v>
      </c>
      <c r="B143" s="338" t="s">
        <v>113</v>
      </c>
      <c r="C143" s="319">
        <v>5295199</v>
      </c>
      <c r="D143" s="121" t="s">
        <v>12</v>
      </c>
      <c r="E143" s="93" t="s">
        <v>326</v>
      </c>
      <c r="F143" s="306">
        <v>-1000</v>
      </c>
      <c r="G143" s="324">
        <v>998183</v>
      </c>
      <c r="H143" s="325">
        <v>998183</v>
      </c>
      <c r="I143" s="272">
        <f>G143-H143</f>
        <v>0</v>
      </c>
      <c r="J143" s="272">
        <f>$F143*I143</f>
        <v>0</v>
      </c>
      <c r="K143" s="272">
        <f>J143/1000000</f>
        <v>0</v>
      </c>
      <c r="L143" s="324">
        <v>1170</v>
      </c>
      <c r="M143" s="325">
        <v>1170</v>
      </c>
      <c r="N143" s="272">
        <f>L143-M143</f>
        <v>0</v>
      </c>
      <c r="O143" s="272">
        <f>$F143*N143</f>
        <v>0</v>
      </c>
      <c r="P143" s="272">
        <f>O143/1000000</f>
        <v>0</v>
      </c>
      <c r="Q143" s="450"/>
    </row>
    <row r="144" spans="1:17" ht="18" customHeight="1">
      <c r="A144" s="308">
        <v>3</v>
      </c>
      <c r="B144" s="307" t="s">
        <v>114</v>
      </c>
      <c r="C144" s="319">
        <v>4864828</v>
      </c>
      <c r="D144" s="81" t="s">
        <v>12</v>
      </c>
      <c r="E144" s="93" t="s">
        <v>326</v>
      </c>
      <c r="F144" s="306">
        <v>-133.33</v>
      </c>
      <c r="G144" s="324">
        <v>993886</v>
      </c>
      <c r="H144" s="325">
        <v>994019</v>
      </c>
      <c r="I144" s="272">
        <f>G144-H144</f>
        <v>-133</v>
      </c>
      <c r="J144" s="272">
        <f>$F144*I144</f>
        <v>17732.890000000003</v>
      </c>
      <c r="K144" s="272">
        <f>J144/1000000</f>
        <v>0.017732890000000005</v>
      </c>
      <c r="L144" s="324">
        <v>10059</v>
      </c>
      <c r="M144" s="325">
        <v>10071</v>
      </c>
      <c r="N144" s="272">
        <f>L144-M144</f>
        <v>-12</v>
      </c>
      <c r="O144" s="272">
        <f>$F144*N144</f>
        <v>1599.96</v>
      </c>
      <c r="P144" s="272">
        <f>O144/1000000</f>
        <v>0.00159996</v>
      </c>
      <c r="Q144" s="450"/>
    </row>
    <row r="145" spans="1:17" ht="18" customHeight="1">
      <c r="A145" s="308">
        <v>4</v>
      </c>
      <c r="B145" s="338" t="s">
        <v>169</v>
      </c>
      <c r="C145" s="319">
        <v>4864804</v>
      </c>
      <c r="D145" s="121" t="s">
        <v>12</v>
      </c>
      <c r="E145" s="93" t="s">
        <v>326</v>
      </c>
      <c r="F145" s="306">
        <v>-200</v>
      </c>
      <c r="G145" s="324">
        <v>994312</v>
      </c>
      <c r="H145" s="325">
        <v>994312</v>
      </c>
      <c r="I145" s="272">
        <f>G145-H145</f>
        <v>0</v>
      </c>
      <c r="J145" s="272">
        <f>$F145*I145</f>
        <v>0</v>
      </c>
      <c r="K145" s="272">
        <f>J145/1000000</f>
        <v>0</v>
      </c>
      <c r="L145" s="324">
        <v>4403</v>
      </c>
      <c r="M145" s="325">
        <v>4403</v>
      </c>
      <c r="N145" s="272">
        <f>L145-M145</f>
        <v>0</v>
      </c>
      <c r="O145" s="272">
        <f>$F145*N145</f>
        <v>0</v>
      </c>
      <c r="P145" s="272">
        <f>O145/1000000</f>
        <v>0</v>
      </c>
      <c r="Q145" s="450"/>
    </row>
    <row r="146" spans="1:17" ht="18" customHeight="1">
      <c r="A146" s="308">
        <v>5</v>
      </c>
      <c r="B146" s="338" t="s">
        <v>170</v>
      </c>
      <c r="C146" s="319">
        <v>4864845</v>
      </c>
      <c r="D146" s="121" t="s">
        <v>12</v>
      </c>
      <c r="E146" s="93" t="s">
        <v>326</v>
      </c>
      <c r="F146" s="306">
        <v>-1000</v>
      </c>
      <c r="G146" s="324">
        <v>1300</v>
      </c>
      <c r="H146" s="325">
        <v>1321</v>
      </c>
      <c r="I146" s="272">
        <f>G146-H146</f>
        <v>-21</v>
      </c>
      <c r="J146" s="272">
        <f>$F146*I146</f>
        <v>21000</v>
      </c>
      <c r="K146" s="272">
        <f>J146/1000000</f>
        <v>0.021</v>
      </c>
      <c r="L146" s="324">
        <v>998458</v>
      </c>
      <c r="M146" s="325">
        <v>998462</v>
      </c>
      <c r="N146" s="272">
        <f>L146-M146</f>
        <v>-4</v>
      </c>
      <c r="O146" s="272">
        <f>$F146*N146</f>
        <v>4000</v>
      </c>
      <c r="P146" s="272">
        <f>O146/1000000</f>
        <v>0.004</v>
      </c>
      <c r="Q146" s="450"/>
    </row>
    <row r="147" spans="1:17" ht="18" customHeight="1">
      <c r="A147" s="308"/>
      <c r="B147" s="340" t="s">
        <v>171</v>
      </c>
      <c r="C147" s="319"/>
      <c r="D147" s="81"/>
      <c r="E147" s="81"/>
      <c r="F147" s="306"/>
      <c r="G147" s="324"/>
      <c r="H147" s="325"/>
      <c r="I147" s="272"/>
      <c r="J147" s="272"/>
      <c r="K147" s="272"/>
      <c r="L147" s="324"/>
      <c r="M147" s="325"/>
      <c r="N147" s="272"/>
      <c r="O147" s="272"/>
      <c r="P147" s="272"/>
      <c r="Q147" s="450"/>
    </row>
    <row r="148" spans="1:17" ht="18" customHeight="1">
      <c r="A148" s="308"/>
      <c r="B148" s="340" t="s">
        <v>103</v>
      </c>
      <c r="C148" s="319"/>
      <c r="D148" s="81"/>
      <c r="E148" s="81"/>
      <c r="F148" s="306"/>
      <c r="G148" s="324"/>
      <c r="H148" s="325"/>
      <c r="I148" s="272"/>
      <c r="J148" s="272"/>
      <c r="K148" s="272"/>
      <c r="L148" s="324"/>
      <c r="M148" s="325"/>
      <c r="N148" s="272"/>
      <c r="O148" s="272"/>
      <c r="P148" s="272"/>
      <c r="Q148" s="450"/>
    </row>
    <row r="149" spans="1:17" s="478" customFormat="1" ht="18">
      <c r="A149" s="461">
        <v>6</v>
      </c>
      <c r="B149" s="462" t="s">
        <v>378</v>
      </c>
      <c r="C149" s="463">
        <v>4864955</v>
      </c>
      <c r="D149" s="158" t="s">
        <v>12</v>
      </c>
      <c r="E149" s="159" t="s">
        <v>326</v>
      </c>
      <c r="F149" s="464">
        <v>-1000</v>
      </c>
      <c r="G149" s="324">
        <v>996378</v>
      </c>
      <c r="H149" s="325">
        <v>996444</v>
      </c>
      <c r="I149" s="432">
        <f>G149-H149</f>
        <v>-66</v>
      </c>
      <c r="J149" s="432">
        <f>$F149*I149</f>
        <v>66000</v>
      </c>
      <c r="K149" s="432">
        <f>J149/1000000</f>
        <v>0.066</v>
      </c>
      <c r="L149" s="324">
        <v>2241</v>
      </c>
      <c r="M149" s="325">
        <v>2241</v>
      </c>
      <c r="N149" s="432">
        <f>L149-M149</f>
        <v>0</v>
      </c>
      <c r="O149" s="432">
        <f>$F149*N149</f>
        <v>0</v>
      </c>
      <c r="P149" s="432">
        <f>O149/1000000</f>
        <v>0</v>
      </c>
      <c r="Q149" s="670"/>
    </row>
    <row r="150" spans="1:17" ht="18">
      <c r="A150" s="308">
        <v>7</v>
      </c>
      <c r="B150" s="338" t="s">
        <v>172</v>
      </c>
      <c r="C150" s="319">
        <v>4864820</v>
      </c>
      <c r="D150" s="121" t="s">
        <v>12</v>
      </c>
      <c r="E150" s="93" t="s">
        <v>326</v>
      </c>
      <c r="F150" s="306">
        <v>-160</v>
      </c>
      <c r="G150" s="324">
        <v>9120</v>
      </c>
      <c r="H150" s="325">
        <v>9174</v>
      </c>
      <c r="I150" s="272">
        <f>G150-H150</f>
        <v>-54</v>
      </c>
      <c r="J150" s="272">
        <f>$F150*I150</f>
        <v>8640</v>
      </c>
      <c r="K150" s="272">
        <f>J150/1000000</f>
        <v>0.00864</v>
      </c>
      <c r="L150" s="324">
        <v>26081</v>
      </c>
      <c r="M150" s="325">
        <v>26114</v>
      </c>
      <c r="N150" s="272">
        <f>L150-M150</f>
        <v>-33</v>
      </c>
      <c r="O150" s="272">
        <f>$F150*N150</f>
        <v>5280</v>
      </c>
      <c r="P150" s="272">
        <f>O150/1000000</f>
        <v>0.00528</v>
      </c>
      <c r="Q150" s="671"/>
    </row>
    <row r="151" spans="1:17" ht="18" customHeight="1">
      <c r="A151" s="308">
        <v>8</v>
      </c>
      <c r="B151" s="338" t="s">
        <v>173</v>
      </c>
      <c r="C151" s="319">
        <v>4864811</v>
      </c>
      <c r="D151" s="121" t="s">
        <v>12</v>
      </c>
      <c r="E151" s="93" t="s">
        <v>326</v>
      </c>
      <c r="F151" s="306">
        <v>-200</v>
      </c>
      <c r="G151" s="324">
        <v>3857</v>
      </c>
      <c r="H151" s="325">
        <v>3956</v>
      </c>
      <c r="I151" s="272">
        <f>G151-H151</f>
        <v>-99</v>
      </c>
      <c r="J151" s="272">
        <f>$F151*I151</f>
        <v>19800</v>
      </c>
      <c r="K151" s="272">
        <f>J151/1000000</f>
        <v>0.0198</v>
      </c>
      <c r="L151" s="324">
        <v>7626</v>
      </c>
      <c r="M151" s="325">
        <v>7633</v>
      </c>
      <c r="N151" s="272">
        <f>L151-M151</f>
        <v>-7</v>
      </c>
      <c r="O151" s="272">
        <f>$F151*N151</f>
        <v>1400</v>
      </c>
      <c r="P151" s="272">
        <f>O151/1000000</f>
        <v>0.0014</v>
      </c>
      <c r="Q151" s="450"/>
    </row>
    <row r="152" spans="1:17" ht="18" customHeight="1">
      <c r="A152" s="308">
        <v>9</v>
      </c>
      <c r="B152" s="338" t="s">
        <v>387</v>
      </c>
      <c r="C152" s="319">
        <v>4864961</v>
      </c>
      <c r="D152" s="121" t="s">
        <v>12</v>
      </c>
      <c r="E152" s="93" t="s">
        <v>326</v>
      </c>
      <c r="F152" s="306">
        <v>-1000</v>
      </c>
      <c r="G152" s="324">
        <v>983713</v>
      </c>
      <c r="H152" s="325">
        <v>984391</v>
      </c>
      <c r="I152" s="272">
        <f>G152-H152</f>
        <v>-678</v>
      </c>
      <c r="J152" s="272">
        <f>$F152*I152</f>
        <v>678000</v>
      </c>
      <c r="K152" s="272">
        <f>J152/1000000</f>
        <v>0.678</v>
      </c>
      <c r="L152" s="324">
        <v>999247</v>
      </c>
      <c r="M152" s="325">
        <v>999247</v>
      </c>
      <c r="N152" s="272">
        <f>L152-M152</f>
        <v>0</v>
      </c>
      <c r="O152" s="272">
        <f>$F152*N152</f>
        <v>0</v>
      </c>
      <c r="P152" s="272">
        <f>O152/1000000</f>
        <v>0</v>
      </c>
      <c r="Q152" s="434"/>
    </row>
    <row r="153" spans="1:17" ht="18" customHeight="1">
      <c r="A153" s="308"/>
      <c r="B153" s="339" t="s">
        <v>103</v>
      </c>
      <c r="C153" s="319"/>
      <c r="D153" s="121"/>
      <c r="E153" s="121"/>
      <c r="F153" s="306"/>
      <c r="G153" s="324"/>
      <c r="H153" s="325"/>
      <c r="I153" s="272"/>
      <c r="J153" s="272"/>
      <c r="K153" s="272"/>
      <c r="L153" s="324"/>
      <c r="M153" s="325"/>
      <c r="N153" s="272"/>
      <c r="O153" s="272"/>
      <c r="P153" s="272"/>
      <c r="Q153" s="450"/>
    </row>
    <row r="154" spans="1:17" ht="18" customHeight="1">
      <c r="A154" s="308">
        <v>10</v>
      </c>
      <c r="B154" s="338" t="s">
        <v>174</v>
      </c>
      <c r="C154" s="319">
        <v>4865093</v>
      </c>
      <c r="D154" s="121" t="s">
        <v>12</v>
      </c>
      <c r="E154" s="93" t="s">
        <v>326</v>
      </c>
      <c r="F154" s="306">
        <v>-100</v>
      </c>
      <c r="G154" s="324">
        <v>102335</v>
      </c>
      <c r="H154" s="325">
        <v>102334</v>
      </c>
      <c r="I154" s="272">
        <f>G154-H154</f>
        <v>1</v>
      </c>
      <c r="J154" s="272">
        <f>$F154*I154</f>
        <v>-100</v>
      </c>
      <c r="K154" s="272">
        <f>J154/1000000</f>
        <v>-0.0001</v>
      </c>
      <c r="L154" s="324">
        <v>75549</v>
      </c>
      <c r="M154" s="325">
        <v>75517</v>
      </c>
      <c r="N154" s="272">
        <f>L154-M154</f>
        <v>32</v>
      </c>
      <c r="O154" s="272">
        <f>$F154*N154</f>
        <v>-3200</v>
      </c>
      <c r="P154" s="272">
        <f>O154/1000000</f>
        <v>-0.0032</v>
      </c>
      <c r="Q154" s="450"/>
    </row>
    <row r="155" spans="1:17" ht="18" customHeight="1">
      <c r="A155" s="308">
        <v>11</v>
      </c>
      <c r="B155" s="338" t="s">
        <v>175</v>
      </c>
      <c r="C155" s="319">
        <v>4902544</v>
      </c>
      <c r="D155" s="121" t="s">
        <v>12</v>
      </c>
      <c r="E155" s="93" t="s">
        <v>326</v>
      </c>
      <c r="F155" s="306">
        <v>-100</v>
      </c>
      <c r="G155" s="324">
        <v>3990</v>
      </c>
      <c r="H155" s="325">
        <v>4066</v>
      </c>
      <c r="I155" s="272">
        <f>G155-H155</f>
        <v>-76</v>
      </c>
      <c r="J155" s="272">
        <f>$F155*I155</f>
        <v>7600</v>
      </c>
      <c r="K155" s="272">
        <f>J155/1000000</f>
        <v>0.0076</v>
      </c>
      <c r="L155" s="324">
        <v>1180</v>
      </c>
      <c r="M155" s="325">
        <v>1182</v>
      </c>
      <c r="N155" s="272">
        <f>L155-M155</f>
        <v>-2</v>
      </c>
      <c r="O155" s="272">
        <f>$F155*N155</f>
        <v>200</v>
      </c>
      <c r="P155" s="272">
        <f>O155/1000000</f>
        <v>0.0002</v>
      </c>
      <c r="Q155" s="450"/>
    </row>
    <row r="156" spans="1:17" ht="18">
      <c r="A156" s="461">
        <v>12</v>
      </c>
      <c r="B156" s="462" t="s">
        <v>176</v>
      </c>
      <c r="C156" s="463">
        <v>5269199</v>
      </c>
      <c r="D156" s="158" t="s">
        <v>12</v>
      </c>
      <c r="E156" s="159" t="s">
        <v>326</v>
      </c>
      <c r="F156" s="464">
        <v>-100</v>
      </c>
      <c r="G156" s="324">
        <v>16813</v>
      </c>
      <c r="H156" s="325">
        <v>18267</v>
      </c>
      <c r="I156" s="432">
        <f>G156-H156</f>
        <v>-1454</v>
      </c>
      <c r="J156" s="432">
        <f>$F156*I156</f>
        <v>145400</v>
      </c>
      <c r="K156" s="432">
        <f>J156/1000000</f>
        <v>0.1454</v>
      </c>
      <c r="L156" s="324">
        <v>70283</v>
      </c>
      <c r="M156" s="325">
        <v>70288</v>
      </c>
      <c r="N156" s="432">
        <f>L156-M156</f>
        <v>-5</v>
      </c>
      <c r="O156" s="432">
        <f>$F156*N156</f>
        <v>500</v>
      </c>
      <c r="P156" s="432">
        <f>O156/1000000</f>
        <v>0.0005</v>
      </c>
      <c r="Q156" s="455"/>
    </row>
    <row r="157" spans="1:17" ht="18" customHeight="1">
      <c r="A157" s="308"/>
      <c r="B157" s="340" t="s">
        <v>171</v>
      </c>
      <c r="C157" s="319"/>
      <c r="D157" s="81"/>
      <c r="E157" s="81"/>
      <c r="F157" s="302"/>
      <c r="G157" s="324"/>
      <c r="H157" s="325"/>
      <c r="I157" s="272"/>
      <c r="J157" s="272"/>
      <c r="K157" s="272"/>
      <c r="L157" s="324"/>
      <c r="M157" s="325"/>
      <c r="N157" s="272"/>
      <c r="O157" s="272"/>
      <c r="P157" s="272"/>
      <c r="Q157" s="450"/>
    </row>
    <row r="158" spans="1:17" ht="18" customHeight="1">
      <c r="A158" s="308"/>
      <c r="B158" s="339" t="s">
        <v>177</v>
      </c>
      <c r="C158" s="319"/>
      <c r="D158" s="121"/>
      <c r="E158" s="121"/>
      <c r="F158" s="302"/>
      <c r="G158" s="324"/>
      <c r="H158" s="325"/>
      <c r="I158" s="272"/>
      <c r="J158" s="272"/>
      <c r="K158" s="272"/>
      <c r="L158" s="324"/>
      <c r="M158" s="325"/>
      <c r="N158" s="272"/>
      <c r="O158" s="272"/>
      <c r="P158" s="272"/>
      <c r="Q158" s="450"/>
    </row>
    <row r="159" spans="1:17" ht="18" customHeight="1">
      <c r="A159" s="308">
        <v>13</v>
      </c>
      <c r="B159" s="338" t="s">
        <v>377</v>
      </c>
      <c r="C159" s="319">
        <v>4864892</v>
      </c>
      <c r="D159" s="121" t="s">
        <v>12</v>
      </c>
      <c r="E159" s="93" t="s">
        <v>326</v>
      </c>
      <c r="F159" s="306">
        <v>500</v>
      </c>
      <c r="G159" s="324">
        <v>998665</v>
      </c>
      <c r="H159" s="325">
        <v>998665</v>
      </c>
      <c r="I159" s="272">
        <f>G159-H159</f>
        <v>0</v>
      </c>
      <c r="J159" s="272">
        <f>$F159*I159</f>
        <v>0</v>
      </c>
      <c r="K159" s="272">
        <f>J159/1000000</f>
        <v>0</v>
      </c>
      <c r="L159" s="324">
        <v>16650</v>
      </c>
      <c r="M159" s="325">
        <v>16650</v>
      </c>
      <c r="N159" s="272">
        <f>L159-M159</f>
        <v>0</v>
      </c>
      <c r="O159" s="272">
        <f>$F159*N159</f>
        <v>0</v>
      </c>
      <c r="P159" s="272">
        <f>O159/1000000</f>
        <v>0</v>
      </c>
      <c r="Q159" s="468"/>
    </row>
    <row r="160" spans="1:17" ht="18" customHeight="1">
      <c r="A160" s="308">
        <v>14</v>
      </c>
      <c r="B160" s="338" t="s">
        <v>380</v>
      </c>
      <c r="C160" s="319">
        <v>4865048</v>
      </c>
      <c r="D160" s="121" t="s">
        <v>12</v>
      </c>
      <c r="E160" s="93" t="s">
        <v>326</v>
      </c>
      <c r="F160" s="306">
        <v>250</v>
      </c>
      <c r="G160" s="324">
        <v>999855</v>
      </c>
      <c r="H160" s="325">
        <v>999855</v>
      </c>
      <c r="I160" s="451">
        <f>G160-H160</f>
        <v>0</v>
      </c>
      <c r="J160" s="451">
        <f>$F160*I160</f>
        <v>0</v>
      </c>
      <c r="K160" s="451">
        <f>J160/1000000</f>
        <v>0</v>
      </c>
      <c r="L160" s="324">
        <v>999413</v>
      </c>
      <c r="M160" s="325">
        <v>999413</v>
      </c>
      <c r="N160" s="266">
        <f>L160-M160</f>
        <v>0</v>
      </c>
      <c r="O160" s="266">
        <f>$F160*N160</f>
        <v>0</v>
      </c>
      <c r="P160" s="266">
        <f>O160/1000000</f>
        <v>0</v>
      </c>
      <c r="Q160" s="460"/>
    </row>
    <row r="161" spans="1:17" ht="18" customHeight="1">
      <c r="A161" s="308">
        <v>15</v>
      </c>
      <c r="B161" s="338" t="s">
        <v>112</v>
      </c>
      <c r="C161" s="319">
        <v>4902508</v>
      </c>
      <c r="D161" s="121" t="s">
        <v>12</v>
      </c>
      <c r="E161" s="93" t="s">
        <v>326</v>
      </c>
      <c r="F161" s="306">
        <v>833.33</v>
      </c>
      <c r="G161" s="324">
        <v>999906</v>
      </c>
      <c r="H161" s="325">
        <v>999906</v>
      </c>
      <c r="I161" s="272">
        <f>G161-H161</f>
        <v>0</v>
      </c>
      <c r="J161" s="272">
        <f>$F161*I161</f>
        <v>0</v>
      </c>
      <c r="K161" s="272">
        <f>J161/1000000</f>
        <v>0</v>
      </c>
      <c r="L161" s="324">
        <v>999569</v>
      </c>
      <c r="M161" s="325">
        <v>999569</v>
      </c>
      <c r="N161" s="272">
        <f>L161-M161</f>
        <v>0</v>
      </c>
      <c r="O161" s="272">
        <f>$F161*N161</f>
        <v>0</v>
      </c>
      <c r="P161" s="272">
        <f>O161/1000000</f>
        <v>0</v>
      </c>
      <c r="Q161" s="450"/>
    </row>
    <row r="162" spans="1:17" ht="18" customHeight="1">
      <c r="A162" s="308"/>
      <c r="B162" s="339" t="s">
        <v>178</v>
      </c>
      <c r="C162" s="319"/>
      <c r="D162" s="121"/>
      <c r="E162" s="121"/>
      <c r="F162" s="306"/>
      <c r="G162" s="324"/>
      <c r="H162" s="325"/>
      <c r="I162" s="272"/>
      <c r="J162" s="272"/>
      <c r="K162" s="272"/>
      <c r="L162" s="324"/>
      <c r="M162" s="325"/>
      <c r="N162" s="272"/>
      <c r="O162" s="272"/>
      <c r="P162" s="272"/>
      <c r="Q162" s="450"/>
    </row>
    <row r="163" spans="1:17" ht="18" customHeight="1">
      <c r="A163" s="308">
        <v>16</v>
      </c>
      <c r="B163" s="338" t="s">
        <v>463</v>
      </c>
      <c r="C163" s="319">
        <v>4864850</v>
      </c>
      <c r="D163" s="121" t="s">
        <v>12</v>
      </c>
      <c r="E163" s="93" t="s">
        <v>326</v>
      </c>
      <c r="F163" s="306">
        <v>-625</v>
      </c>
      <c r="G163" s="324">
        <v>0</v>
      </c>
      <c r="H163" s="325">
        <v>0</v>
      </c>
      <c r="I163" s="272">
        <f>G163-H163</f>
        <v>0</v>
      </c>
      <c r="J163" s="272">
        <f>$F163*I163</f>
        <v>0</v>
      </c>
      <c r="K163" s="272">
        <f>J163/1000000</f>
        <v>0</v>
      </c>
      <c r="L163" s="324">
        <v>1249</v>
      </c>
      <c r="M163" s="325">
        <v>1249</v>
      </c>
      <c r="N163" s="272">
        <f>L163-M163</f>
        <v>0</v>
      </c>
      <c r="O163" s="272">
        <f>$F163*N163</f>
        <v>0</v>
      </c>
      <c r="P163" s="272">
        <f>O163/1000000</f>
        <v>0</v>
      </c>
      <c r="Q163" s="450"/>
    </row>
    <row r="164" spans="1:17" ht="18" customHeight="1">
      <c r="A164" s="308"/>
      <c r="B164" s="340" t="s">
        <v>179</v>
      </c>
      <c r="C164" s="319"/>
      <c r="D164" s="81"/>
      <c r="E164" s="121"/>
      <c r="F164" s="306"/>
      <c r="G164" s="324"/>
      <c r="H164" s="325"/>
      <c r="I164" s="272"/>
      <c r="J164" s="272"/>
      <c r="K164" s="272"/>
      <c r="L164" s="324"/>
      <c r="M164" s="325"/>
      <c r="N164" s="272"/>
      <c r="O164" s="272"/>
      <c r="P164" s="272"/>
      <c r="Q164" s="450"/>
    </row>
    <row r="165" spans="1:17" ht="18" customHeight="1">
      <c r="A165" s="308">
        <v>17</v>
      </c>
      <c r="B165" s="307" t="s">
        <v>167</v>
      </c>
      <c r="C165" s="319">
        <v>4902554</v>
      </c>
      <c r="D165" s="81" t="s">
        <v>12</v>
      </c>
      <c r="E165" s="93" t="s">
        <v>326</v>
      </c>
      <c r="F165" s="306">
        <v>75</v>
      </c>
      <c r="G165" s="324">
        <v>562</v>
      </c>
      <c r="H165" s="325">
        <v>556</v>
      </c>
      <c r="I165" s="272">
        <f>G165-H165</f>
        <v>6</v>
      </c>
      <c r="J165" s="272">
        <f>$F165*I165</f>
        <v>450</v>
      </c>
      <c r="K165" s="272">
        <f>J165/1000000</f>
        <v>0.00045</v>
      </c>
      <c r="L165" s="324">
        <v>1406</v>
      </c>
      <c r="M165" s="325">
        <v>2</v>
      </c>
      <c r="N165" s="272">
        <f>L165-M165</f>
        <v>1404</v>
      </c>
      <c r="O165" s="272">
        <f>$F165*N165</f>
        <v>105300</v>
      </c>
      <c r="P165" s="272">
        <f>O165/1000000</f>
        <v>0.1053</v>
      </c>
      <c r="Q165" s="449"/>
    </row>
    <row r="166" spans="1:17" ht="18" customHeight="1">
      <c r="A166" s="308"/>
      <c r="B166" s="340" t="s">
        <v>47</v>
      </c>
      <c r="C166" s="306"/>
      <c r="D166" s="81"/>
      <c r="E166" s="81"/>
      <c r="F166" s="306"/>
      <c r="G166" s="324"/>
      <c r="H166" s="325"/>
      <c r="I166" s="272"/>
      <c r="J166" s="272"/>
      <c r="K166" s="272"/>
      <c r="L166" s="324"/>
      <c r="M166" s="325"/>
      <c r="N166" s="272"/>
      <c r="O166" s="272"/>
      <c r="P166" s="272"/>
      <c r="Q166" s="450"/>
    </row>
    <row r="167" spans="1:17" ht="18" customHeight="1">
      <c r="A167" s="308"/>
      <c r="B167" s="340" t="s">
        <v>48</v>
      </c>
      <c r="C167" s="306"/>
      <c r="D167" s="81"/>
      <c r="E167" s="81"/>
      <c r="F167" s="306"/>
      <c r="G167" s="324"/>
      <c r="H167" s="325"/>
      <c r="I167" s="272"/>
      <c r="J167" s="272"/>
      <c r="K167" s="272"/>
      <c r="L167" s="324"/>
      <c r="M167" s="325"/>
      <c r="N167" s="272"/>
      <c r="O167" s="272"/>
      <c r="P167" s="272"/>
      <c r="Q167" s="450"/>
    </row>
    <row r="168" spans="1:17" ht="18" customHeight="1">
      <c r="A168" s="308"/>
      <c r="B168" s="340" t="s">
        <v>49</v>
      </c>
      <c r="C168" s="306"/>
      <c r="D168" s="81"/>
      <c r="E168" s="81"/>
      <c r="F168" s="306"/>
      <c r="G168" s="324"/>
      <c r="H168" s="325"/>
      <c r="I168" s="272"/>
      <c r="J168" s="272"/>
      <c r="K168" s="272"/>
      <c r="L168" s="324"/>
      <c r="M168" s="325"/>
      <c r="N168" s="272"/>
      <c r="O168" s="272"/>
      <c r="P168" s="272"/>
      <c r="Q168" s="450"/>
    </row>
    <row r="169" spans="1:17" ht="17.25" customHeight="1">
      <c r="A169" s="308">
        <v>18</v>
      </c>
      <c r="B169" s="338" t="s">
        <v>50</v>
      </c>
      <c r="C169" s="319">
        <v>4902572</v>
      </c>
      <c r="D169" s="121" t="s">
        <v>12</v>
      </c>
      <c r="E169" s="93" t="s">
        <v>326</v>
      </c>
      <c r="F169" s="306">
        <v>-100</v>
      </c>
      <c r="G169" s="324">
        <v>0</v>
      </c>
      <c r="H169" s="325">
        <v>0</v>
      </c>
      <c r="I169" s="272">
        <f>G169-H169</f>
        <v>0</v>
      </c>
      <c r="J169" s="272">
        <f>$F169*I169</f>
        <v>0</v>
      </c>
      <c r="K169" s="272">
        <f>J169/1000000</f>
        <v>0</v>
      </c>
      <c r="L169" s="324">
        <v>0</v>
      </c>
      <c r="M169" s="325">
        <v>0</v>
      </c>
      <c r="N169" s="272">
        <f>L169-M169</f>
        <v>0</v>
      </c>
      <c r="O169" s="272">
        <f>$F169*N169</f>
        <v>0</v>
      </c>
      <c r="P169" s="272">
        <f>O169/1000000</f>
        <v>0</v>
      </c>
      <c r="Q169" s="758"/>
    </row>
    <row r="170" spans="1:17" ht="18" customHeight="1">
      <c r="A170" s="308">
        <v>19</v>
      </c>
      <c r="B170" s="338" t="s">
        <v>51</v>
      </c>
      <c r="C170" s="319">
        <v>4902541</v>
      </c>
      <c r="D170" s="121" t="s">
        <v>12</v>
      </c>
      <c r="E170" s="93" t="s">
        <v>326</v>
      </c>
      <c r="F170" s="306">
        <v>-100</v>
      </c>
      <c r="G170" s="324">
        <v>999465</v>
      </c>
      <c r="H170" s="325">
        <v>999465</v>
      </c>
      <c r="I170" s="272">
        <f>G170-H170</f>
        <v>0</v>
      </c>
      <c r="J170" s="272">
        <f>$F170*I170</f>
        <v>0</v>
      </c>
      <c r="K170" s="272">
        <f>J170/1000000</f>
        <v>0</v>
      </c>
      <c r="L170" s="324">
        <v>998791</v>
      </c>
      <c r="M170" s="325">
        <v>999167</v>
      </c>
      <c r="N170" s="272">
        <f>L170-M170</f>
        <v>-376</v>
      </c>
      <c r="O170" s="272">
        <f>$F170*N170</f>
        <v>37600</v>
      </c>
      <c r="P170" s="272">
        <f>O170/1000000</f>
        <v>0.0376</v>
      </c>
      <c r="Q170" s="450"/>
    </row>
    <row r="171" spans="1:17" ht="18" customHeight="1">
      <c r="A171" s="308">
        <v>20</v>
      </c>
      <c r="B171" s="338" t="s">
        <v>52</v>
      </c>
      <c r="C171" s="319">
        <v>4902539</v>
      </c>
      <c r="D171" s="121" t="s">
        <v>12</v>
      </c>
      <c r="E171" s="93" t="s">
        <v>326</v>
      </c>
      <c r="F171" s="306">
        <v>-100</v>
      </c>
      <c r="G171" s="324">
        <v>2946</v>
      </c>
      <c r="H171" s="325">
        <v>2946</v>
      </c>
      <c r="I171" s="272">
        <f>G171-H171</f>
        <v>0</v>
      </c>
      <c r="J171" s="272">
        <f>$F171*I171</f>
        <v>0</v>
      </c>
      <c r="K171" s="272">
        <f>J171/1000000</f>
        <v>0</v>
      </c>
      <c r="L171" s="324">
        <v>29295</v>
      </c>
      <c r="M171" s="325">
        <v>28810</v>
      </c>
      <c r="N171" s="272">
        <f>L171-M171</f>
        <v>485</v>
      </c>
      <c r="O171" s="272">
        <f>$F171*N171</f>
        <v>-48500</v>
      </c>
      <c r="P171" s="272">
        <f>O171/1000000</f>
        <v>-0.0485</v>
      </c>
      <c r="Q171" s="450"/>
    </row>
    <row r="172" spans="1:17" ht="18" customHeight="1">
      <c r="A172" s="308"/>
      <c r="B172" s="339" t="s">
        <v>53</v>
      </c>
      <c r="C172" s="319"/>
      <c r="D172" s="121"/>
      <c r="E172" s="121"/>
      <c r="F172" s="306"/>
      <c r="G172" s="324"/>
      <c r="H172" s="325"/>
      <c r="I172" s="272"/>
      <c r="J172" s="272"/>
      <c r="K172" s="272"/>
      <c r="L172" s="324"/>
      <c r="M172" s="325"/>
      <c r="N172" s="272"/>
      <c r="O172" s="272"/>
      <c r="P172" s="272"/>
      <c r="Q172" s="450"/>
    </row>
    <row r="173" spans="1:17" ht="18" customHeight="1">
      <c r="A173" s="308">
        <v>21</v>
      </c>
      <c r="B173" s="338" t="s">
        <v>54</v>
      </c>
      <c r="C173" s="319">
        <v>4902591</v>
      </c>
      <c r="D173" s="121" t="s">
        <v>12</v>
      </c>
      <c r="E173" s="93" t="s">
        <v>326</v>
      </c>
      <c r="F173" s="306">
        <v>-1333</v>
      </c>
      <c r="G173" s="324">
        <v>771</v>
      </c>
      <c r="H173" s="325">
        <v>772</v>
      </c>
      <c r="I173" s="272">
        <f aca="true" t="shared" si="18" ref="I173:I178">G173-H173</f>
        <v>-1</v>
      </c>
      <c r="J173" s="272">
        <f aca="true" t="shared" si="19" ref="J173:J178">$F173*I173</f>
        <v>1333</v>
      </c>
      <c r="K173" s="272">
        <f aca="true" t="shared" si="20" ref="K173:K178">J173/1000000</f>
        <v>0.001333</v>
      </c>
      <c r="L173" s="324">
        <v>491</v>
      </c>
      <c r="M173" s="325">
        <v>492</v>
      </c>
      <c r="N173" s="272">
        <f aca="true" t="shared" si="21" ref="N173:N178">L173-M173</f>
        <v>-1</v>
      </c>
      <c r="O173" s="272">
        <f aca="true" t="shared" si="22" ref="O173:O178">$F173*N173</f>
        <v>1333</v>
      </c>
      <c r="P173" s="272">
        <f aca="true" t="shared" si="23" ref="P173:P178">O173/1000000</f>
        <v>0.001333</v>
      </c>
      <c r="Q173" s="450"/>
    </row>
    <row r="174" spans="1:17" ht="18" customHeight="1">
      <c r="A174" s="308">
        <v>22</v>
      </c>
      <c r="B174" s="338" t="s">
        <v>55</v>
      </c>
      <c r="C174" s="319">
        <v>4902565</v>
      </c>
      <c r="D174" s="121" t="s">
        <v>12</v>
      </c>
      <c r="E174" s="93" t="s">
        <v>326</v>
      </c>
      <c r="F174" s="306">
        <v>-100</v>
      </c>
      <c r="G174" s="324">
        <v>3179</v>
      </c>
      <c r="H174" s="325">
        <v>3179</v>
      </c>
      <c r="I174" s="272">
        <f t="shared" si="18"/>
        <v>0</v>
      </c>
      <c r="J174" s="272">
        <f t="shared" si="19"/>
        <v>0</v>
      </c>
      <c r="K174" s="272">
        <f t="shared" si="20"/>
        <v>0</v>
      </c>
      <c r="L174" s="324">
        <v>1592</v>
      </c>
      <c r="M174" s="325">
        <v>1592</v>
      </c>
      <c r="N174" s="272">
        <f t="shared" si="21"/>
        <v>0</v>
      </c>
      <c r="O174" s="272">
        <f t="shared" si="22"/>
        <v>0</v>
      </c>
      <c r="P174" s="272">
        <f t="shared" si="23"/>
        <v>0</v>
      </c>
      <c r="Q174" s="450"/>
    </row>
    <row r="175" spans="1:17" ht="18" customHeight="1">
      <c r="A175" s="308">
        <v>23</v>
      </c>
      <c r="B175" s="338" t="s">
        <v>56</v>
      </c>
      <c r="C175" s="319">
        <v>4902523</v>
      </c>
      <c r="D175" s="121" t="s">
        <v>12</v>
      </c>
      <c r="E175" s="93" t="s">
        <v>326</v>
      </c>
      <c r="F175" s="306">
        <v>-100</v>
      </c>
      <c r="G175" s="324">
        <v>999815</v>
      </c>
      <c r="H175" s="325">
        <v>999815</v>
      </c>
      <c r="I175" s="272">
        <f t="shared" si="18"/>
        <v>0</v>
      </c>
      <c r="J175" s="272">
        <f t="shared" si="19"/>
        <v>0</v>
      </c>
      <c r="K175" s="272">
        <f t="shared" si="20"/>
        <v>0</v>
      </c>
      <c r="L175" s="324">
        <v>999943</v>
      </c>
      <c r="M175" s="325">
        <v>999943</v>
      </c>
      <c r="N175" s="272">
        <f t="shared" si="21"/>
        <v>0</v>
      </c>
      <c r="O175" s="272">
        <f t="shared" si="22"/>
        <v>0</v>
      </c>
      <c r="P175" s="272">
        <f t="shared" si="23"/>
        <v>0</v>
      </c>
      <c r="Q175" s="450"/>
    </row>
    <row r="176" spans="1:17" ht="18" customHeight="1">
      <c r="A176" s="308">
        <v>24</v>
      </c>
      <c r="B176" s="338" t="s">
        <v>57</v>
      </c>
      <c r="C176" s="319">
        <v>4902547</v>
      </c>
      <c r="D176" s="121" t="s">
        <v>12</v>
      </c>
      <c r="E176" s="93" t="s">
        <v>326</v>
      </c>
      <c r="F176" s="306">
        <v>-100</v>
      </c>
      <c r="G176" s="324">
        <v>5885</v>
      </c>
      <c r="H176" s="325">
        <v>5885</v>
      </c>
      <c r="I176" s="272">
        <f t="shared" si="18"/>
        <v>0</v>
      </c>
      <c r="J176" s="272">
        <f t="shared" si="19"/>
        <v>0</v>
      </c>
      <c r="K176" s="272">
        <f t="shared" si="20"/>
        <v>0</v>
      </c>
      <c r="L176" s="324">
        <v>8891</v>
      </c>
      <c r="M176" s="325">
        <v>8891</v>
      </c>
      <c r="N176" s="272">
        <f t="shared" si="21"/>
        <v>0</v>
      </c>
      <c r="O176" s="272">
        <f t="shared" si="22"/>
        <v>0</v>
      </c>
      <c r="P176" s="272">
        <f t="shared" si="23"/>
        <v>0</v>
      </c>
      <c r="Q176" s="450"/>
    </row>
    <row r="177" spans="1:17" ht="18" customHeight="1">
      <c r="A177" s="308">
        <v>25</v>
      </c>
      <c r="B177" s="307" t="s">
        <v>58</v>
      </c>
      <c r="C177" s="306">
        <v>4902548</v>
      </c>
      <c r="D177" s="81" t="s">
        <v>12</v>
      </c>
      <c r="E177" s="93" t="s">
        <v>326</v>
      </c>
      <c r="F177" s="715">
        <v>-100</v>
      </c>
      <c r="G177" s="324">
        <v>0</v>
      </c>
      <c r="H177" s="325">
        <v>0</v>
      </c>
      <c r="I177" s="272">
        <f t="shared" si="18"/>
        <v>0</v>
      </c>
      <c r="J177" s="272">
        <f t="shared" si="19"/>
        <v>0</v>
      </c>
      <c r="K177" s="272">
        <f t="shared" si="20"/>
        <v>0</v>
      </c>
      <c r="L177" s="324">
        <v>0</v>
      </c>
      <c r="M177" s="325">
        <v>0</v>
      </c>
      <c r="N177" s="272">
        <f t="shared" si="21"/>
        <v>0</v>
      </c>
      <c r="O177" s="272">
        <f t="shared" si="22"/>
        <v>0</v>
      </c>
      <c r="P177" s="272">
        <f t="shared" si="23"/>
        <v>0</v>
      </c>
      <c r="Q177" s="450"/>
    </row>
    <row r="178" spans="1:17" ht="18" customHeight="1">
      <c r="A178" s="308">
        <v>26</v>
      </c>
      <c r="B178" s="307" t="s">
        <v>59</v>
      </c>
      <c r="C178" s="306">
        <v>4902564</v>
      </c>
      <c r="D178" s="81" t="s">
        <v>12</v>
      </c>
      <c r="E178" s="93" t="s">
        <v>326</v>
      </c>
      <c r="F178" s="306">
        <v>-100</v>
      </c>
      <c r="G178" s="324">
        <v>1860</v>
      </c>
      <c r="H178" s="325">
        <v>1865</v>
      </c>
      <c r="I178" s="272">
        <f t="shared" si="18"/>
        <v>-5</v>
      </c>
      <c r="J178" s="272">
        <f t="shared" si="19"/>
        <v>500</v>
      </c>
      <c r="K178" s="272">
        <f t="shared" si="20"/>
        <v>0.0005</v>
      </c>
      <c r="L178" s="324">
        <v>1478</v>
      </c>
      <c r="M178" s="325">
        <v>1507</v>
      </c>
      <c r="N178" s="272">
        <f t="shared" si="21"/>
        <v>-29</v>
      </c>
      <c r="O178" s="272">
        <f t="shared" si="22"/>
        <v>2900</v>
      </c>
      <c r="P178" s="272">
        <f t="shared" si="23"/>
        <v>0.0029</v>
      </c>
      <c r="Q178" s="450"/>
    </row>
    <row r="179" spans="1:17" ht="18" customHeight="1">
      <c r="A179" s="308"/>
      <c r="B179" s="340" t="s">
        <v>72</v>
      </c>
      <c r="C179" s="306"/>
      <c r="D179" s="81"/>
      <c r="E179" s="81"/>
      <c r="F179" s="306"/>
      <c r="G179" s="324"/>
      <c r="H179" s="325"/>
      <c r="I179" s="272"/>
      <c r="J179" s="272"/>
      <c r="K179" s="272"/>
      <c r="L179" s="324"/>
      <c r="M179" s="325"/>
      <c r="N179" s="272"/>
      <c r="O179" s="272"/>
      <c r="P179" s="272"/>
      <c r="Q179" s="450"/>
    </row>
    <row r="180" spans="1:17" ht="18" customHeight="1">
      <c r="A180" s="308">
        <v>29</v>
      </c>
      <c r="B180" s="307" t="s">
        <v>73</v>
      </c>
      <c r="C180" s="306">
        <v>4902577</v>
      </c>
      <c r="D180" s="81" t="s">
        <v>12</v>
      </c>
      <c r="E180" s="93" t="s">
        <v>326</v>
      </c>
      <c r="F180" s="306">
        <v>400</v>
      </c>
      <c r="G180" s="324">
        <v>995632</v>
      </c>
      <c r="H180" s="325">
        <v>995632</v>
      </c>
      <c r="I180" s="272">
        <f>G180-H180</f>
        <v>0</v>
      </c>
      <c r="J180" s="272">
        <f>$F180*I180</f>
        <v>0</v>
      </c>
      <c r="K180" s="272">
        <f>J180/1000000</f>
        <v>0</v>
      </c>
      <c r="L180" s="324">
        <v>61</v>
      </c>
      <c r="M180" s="325">
        <v>61</v>
      </c>
      <c r="N180" s="272">
        <f>L180-M180</f>
        <v>0</v>
      </c>
      <c r="O180" s="272">
        <f>$F180*N180</f>
        <v>0</v>
      </c>
      <c r="P180" s="272">
        <f>O180/1000000</f>
        <v>0</v>
      </c>
      <c r="Q180" s="450"/>
    </row>
    <row r="181" spans="1:17" ht="18" customHeight="1">
      <c r="A181" s="308">
        <v>30</v>
      </c>
      <c r="B181" s="307" t="s">
        <v>74</v>
      </c>
      <c r="C181" s="306">
        <v>4902525</v>
      </c>
      <c r="D181" s="81" t="s">
        <v>12</v>
      </c>
      <c r="E181" s="93" t="s">
        <v>326</v>
      </c>
      <c r="F181" s="306">
        <v>-400</v>
      </c>
      <c r="G181" s="324">
        <v>999880</v>
      </c>
      <c r="H181" s="325">
        <v>999880</v>
      </c>
      <c r="I181" s="272">
        <f>G181-H181</f>
        <v>0</v>
      </c>
      <c r="J181" s="272">
        <f>$F181*I181</f>
        <v>0</v>
      </c>
      <c r="K181" s="272">
        <f>J181/1000000</f>
        <v>0</v>
      </c>
      <c r="L181" s="324">
        <v>999439</v>
      </c>
      <c r="M181" s="325">
        <v>999439</v>
      </c>
      <c r="N181" s="272">
        <f>L181-M181</f>
        <v>0</v>
      </c>
      <c r="O181" s="272">
        <f>$F181*N181</f>
        <v>0</v>
      </c>
      <c r="P181" s="272">
        <f>O181/1000000</f>
        <v>0</v>
      </c>
      <c r="Q181" s="450"/>
    </row>
    <row r="182" spans="1:17" ht="18" customHeight="1">
      <c r="A182" s="306"/>
      <c r="B182" s="330" t="s">
        <v>433</v>
      </c>
      <c r="C182" s="306"/>
      <c r="D182" s="81"/>
      <c r="E182" s="93"/>
      <c r="F182" s="306"/>
      <c r="G182" s="324"/>
      <c r="H182" s="325"/>
      <c r="I182" s="272"/>
      <c r="J182" s="272"/>
      <c r="K182" s="272"/>
      <c r="L182" s="324"/>
      <c r="M182" s="325"/>
      <c r="N182" s="272"/>
      <c r="O182" s="272"/>
      <c r="P182" s="272"/>
      <c r="Q182" s="711"/>
    </row>
    <row r="183" spans="1:17" ht="18" customHeight="1">
      <c r="A183" s="306">
        <v>31</v>
      </c>
      <c r="B183" s="729" t="s">
        <v>432</v>
      </c>
      <c r="C183" s="306">
        <v>5295160</v>
      </c>
      <c r="D183" s="81" t="s">
        <v>12</v>
      </c>
      <c r="E183" s="93" t="s">
        <v>326</v>
      </c>
      <c r="F183" s="306">
        <v>-400</v>
      </c>
      <c r="G183" s="324">
        <v>12037</v>
      </c>
      <c r="H183" s="325">
        <v>12023</v>
      </c>
      <c r="I183" s="272">
        <f>G183-H183</f>
        <v>14</v>
      </c>
      <c r="J183" s="272">
        <f>$F183*I183</f>
        <v>-5600</v>
      </c>
      <c r="K183" s="272">
        <f>J183/1000000</f>
        <v>-0.0056</v>
      </c>
      <c r="L183" s="324">
        <v>5995</v>
      </c>
      <c r="M183" s="325">
        <v>5995</v>
      </c>
      <c r="N183" s="272">
        <f>L183-M183</f>
        <v>0</v>
      </c>
      <c r="O183" s="272">
        <f>$F183*N183</f>
        <v>0</v>
      </c>
      <c r="P183" s="272">
        <f>O183/1000000</f>
        <v>0</v>
      </c>
      <c r="Q183" s="711"/>
    </row>
    <row r="184" spans="1:17" s="470" customFormat="1" ht="18">
      <c r="A184" s="348"/>
      <c r="B184" s="330" t="s">
        <v>434</v>
      </c>
      <c r="C184" s="297"/>
      <c r="D184" s="121"/>
      <c r="E184" s="93"/>
      <c r="F184" s="319"/>
      <c r="G184" s="324"/>
      <c r="H184" s="325"/>
      <c r="I184" s="306"/>
      <c r="J184" s="306"/>
      <c r="K184" s="306"/>
      <c r="L184" s="324"/>
      <c r="M184" s="325"/>
      <c r="N184" s="306"/>
      <c r="O184" s="306"/>
      <c r="P184" s="306"/>
      <c r="Q184" s="437"/>
    </row>
    <row r="185" spans="1:17" s="470" customFormat="1" ht="18">
      <c r="A185" s="348">
        <v>32</v>
      </c>
      <c r="B185" s="674" t="s">
        <v>440</v>
      </c>
      <c r="C185" s="297">
        <v>4864960</v>
      </c>
      <c r="D185" s="121" t="s">
        <v>12</v>
      </c>
      <c r="E185" s="93" t="s">
        <v>326</v>
      </c>
      <c r="F185" s="319">
        <v>-1000</v>
      </c>
      <c r="G185" s="324">
        <v>993091</v>
      </c>
      <c r="H185" s="325">
        <v>993162</v>
      </c>
      <c r="I185" s="325">
        <f>G185-H185</f>
        <v>-71</v>
      </c>
      <c r="J185" s="325">
        <f>$F185*I185</f>
        <v>71000</v>
      </c>
      <c r="K185" s="325">
        <f>J185/1000000</f>
        <v>0.071</v>
      </c>
      <c r="L185" s="324">
        <v>2349</v>
      </c>
      <c r="M185" s="325">
        <v>2405</v>
      </c>
      <c r="N185" s="325">
        <f>L185-M185</f>
        <v>-56</v>
      </c>
      <c r="O185" s="325">
        <f>$F185*N185</f>
        <v>56000</v>
      </c>
      <c r="P185" s="326">
        <f>O185/1000000</f>
        <v>0.056</v>
      </c>
      <c r="Q185" s="437"/>
    </row>
    <row r="186" spans="1:17" ht="18">
      <c r="A186" s="348">
        <v>33</v>
      </c>
      <c r="B186" s="674" t="s">
        <v>441</v>
      </c>
      <c r="C186" s="297">
        <v>5128441</v>
      </c>
      <c r="D186" s="121" t="s">
        <v>12</v>
      </c>
      <c r="E186" s="93" t="s">
        <v>326</v>
      </c>
      <c r="F186" s="522">
        <v>-750</v>
      </c>
      <c r="G186" s="324">
        <v>1817</v>
      </c>
      <c r="H186" s="325">
        <v>1807</v>
      </c>
      <c r="I186" s="325">
        <f>G186-H186</f>
        <v>10</v>
      </c>
      <c r="J186" s="325">
        <f>$F186*I186</f>
        <v>-7500</v>
      </c>
      <c r="K186" s="326">
        <f>J186/1000000</f>
        <v>-0.0075</v>
      </c>
      <c r="L186" s="325">
        <v>3295</v>
      </c>
      <c r="M186" s="325">
        <v>3281</v>
      </c>
      <c r="N186" s="325">
        <f>L186-M186</f>
        <v>14</v>
      </c>
      <c r="O186" s="325">
        <f>$F186*N186</f>
        <v>-10500</v>
      </c>
      <c r="P186" s="326">
        <f>O186/1000000</f>
        <v>-0.0105</v>
      </c>
      <c r="Q186" s="437"/>
    </row>
    <row r="187" spans="1:17" ht="18" customHeight="1" thickBot="1">
      <c r="A187" s="306"/>
      <c r="B187" s="307"/>
      <c r="C187" s="306"/>
      <c r="D187" s="81"/>
      <c r="E187" s="93"/>
      <c r="F187" s="306"/>
      <c r="G187" s="324"/>
      <c r="H187" s="325"/>
      <c r="I187" s="272"/>
      <c r="J187" s="272"/>
      <c r="K187" s="272"/>
      <c r="L187" s="324"/>
      <c r="M187" s="325"/>
      <c r="N187" s="272"/>
      <c r="O187" s="272"/>
      <c r="P187" s="272"/>
      <c r="Q187" s="711"/>
    </row>
    <row r="188" s="532" customFormat="1" ht="15" customHeight="1"/>
    <row r="190" spans="1:16" ht="20.25">
      <c r="A190" s="301" t="s">
        <v>293</v>
      </c>
      <c r="K190" s="570">
        <f>SUM(K140:K188)</f>
        <v>1.02755589</v>
      </c>
      <c r="P190" s="570">
        <f>SUM(P140:P188)</f>
        <v>0.15401296</v>
      </c>
    </row>
    <row r="191" spans="1:16" ht="12.75">
      <c r="A191" s="56"/>
      <c r="K191" s="522"/>
      <c r="P191" s="522"/>
    </row>
    <row r="192" spans="1:16" ht="12.75">
      <c r="A192" s="56"/>
      <c r="K192" s="522"/>
      <c r="P192" s="522"/>
    </row>
    <row r="193" spans="1:17" ht="18">
      <c r="A193" s="56"/>
      <c r="K193" s="522"/>
      <c r="P193" s="522"/>
      <c r="Q193" s="566" t="str">
        <f>NDPL!$Q$1</f>
        <v>APRIL-2020</v>
      </c>
    </row>
    <row r="194" spans="1:16" ht="12.75">
      <c r="A194" s="56"/>
      <c r="K194" s="522"/>
      <c r="P194" s="522"/>
    </row>
    <row r="195" spans="1:16" ht="12.75">
      <c r="A195" s="56"/>
      <c r="K195" s="522"/>
      <c r="P195" s="522"/>
    </row>
    <row r="196" spans="1:16" ht="12.75">
      <c r="A196" s="56"/>
      <c r="K196" s="522"/>
      <c r="P196" s="522"/>
    </row>
    <row r="197" spans="1:11" ht="13.5" thickBot="1">
      <c r="A197" s="2"/>
      <c r="B197" s="7"/>
      <c r="C197" s="7"/>
      <c r="D197" s="52"/>
      <c r="E197" s="52"/>
      <c r="F197" s="20"/>
      <c r="G197" s="20"/>
      <c r="H197" s="20"/>
      <c r="I197" s="20"/>
      <c r="J197" s="20"/>
      <c r="K197" s="53"/>
    </row>
    <row r="198" spans="1:17" ht="27.75">
      <c r="A198" s="389" t="s">
        <v>182</v>
      </c>
      <c r="B198" s="140"/>
      <c r="C198" s="136"/>
      <c r="D198" s="136"/>
      <c r="E198" s="136"/>
      <c r="F198" s="183"/>
      <c r="G198" s="183"/>
      <c r="H198" s="183"/>
      <c r="I198" s="183"/>
      <c r="J198" s="183"/>
      <c r="K198" s="184"/>
      <c r="L198" s="532"/>
      <c r="M198" s="532"/>
      <c r="N198" s="532"/>
      <c r="O198" s="532"/>
      <c r="P198" s="532"/>
      <c r="Q198" s="533"/>
    </row>
    <row r="199" spans="1:17" ht="24.75" customHeight="1">
      <c r="A199" s="388" t="s">
        <v>295</v>
      </c>
      <c r="B199" s="54"/>
      <c r="C199" s="54"/>
      <c r="D199" s="54"/>
      <c r="E199" s="54"/>
      <c r="F199" s="54"/>
      <c r="G199" s="54"/>
      <c r="H199" s="54"/>
      <c r="I199" s="54"/>
      <c r="J199" s="54"/>
      <c r="K199" s="387">
        <f>K134</f>
        <v>-17.393530790000007</v>
      </c>
      <c r="L199" s="282"/>
      <c r="M199" s="282"/>
      <c r="N199" s="282"/>
      <c r="O199" s="282"/>
      <c r="P199" s="387">
        <f>P134</f>
        <v>-2.751035140000001</v>
      </c>
      <c r="Q199" s="534"/>
    </row>
    <row r="200" spans="1:17" ht="24.75" customHeight="1">
      <c r="A200" s="388" t="s">
        <v>294</v>
      </c>
      <c r="B200" s="54"/>
      <c r="C200" s="54"/>
      <c r="D200" s="54"/>
      <c r="E200" s="54"/>
      <c r="F200" s="54"/>
      <c r="G200" s="54"/>
      <c r="H200" s="54"/>
      <c r="I200" s="54"/>
      <c r="J200" s="54"/>
      <c r="K200" s="387">
        <f>K190</f>
        <v>1.02755589</v>
      </c>
      <c r="L200" s="282"/>
      <c r="M200" s="282"/>
      <c r="N200" s="282"/>
      <c r="O200" s="282"/>
      <c r="P200" s="387">
        <f>P190</f>
        <v>0.15401296</v>
      </c>
      <c r="Q200" s="534"/>
    </row>
    <row r="201" spans="1:17" ht="24.75" customHeight="1">
      <c r="A201" s="388" t="s">
        <v>296</v>
      </c>
      <c r="B201" s="54"/>
      <c r="C201" s="54"/>
      <c r="D201" s="54"/>
      <c r="E201" s="54"/>
      <c r="F201" s="54"/>
      <c r="G201" s="54"/>
      <c r="H201" s="54"/>
      <c r="I201" s="54"/>
      <c r="J201" s="54"/>
      <c r="K201" s="387">
        <f>'ROHTAK ROAD'!K41</f>
        <v>0.08873749999999994</v>
      </c>
      <c r="L201" s="282"/>
      <c r="M201" s="282"/>
      <c r="N201" s="282"/>
      <c r="O201" s="282"/>
      <c r="P201" s="387">
        <f>'ROHTAK ROAD'!P41</f>
        <v>-0.00039999999999999996</v>
      </c>
      <c r="Q201" s="534"/>
    </row>
    <row r="202" spans="1:17" ht="24.75" customHeight="1">
      <c r="A202" s="388" t="s">
        <v>297</v>
      </c>
      <c r="B202" s="54"/>
      <c r="C202" s="54"/>
      <c r="D202" s="54"/>
      <c r="E202" s="54"/>
      <c r="F202" s="54"/>
      <c r="G202" s="54"/>
      <c r="H202" s="54"/>
      <c r="I202" s="54"/>
      <c r="J202" s="54"/>
      <c r="K202" s="387">
        <f>-MES!K35</f>
        <v>-0.0007</v>
      </c>
      <c r="L202" s="282"/>
      <c r="M202" s="282"/>
      <c r="N202" s="282"/>
      <c r="O202" s="282"/>
      <c r="P202" s="387">
        <f>-MES!P35</f>
        <v>-0.2525375</v>
      </c>
      <c r="Q202" s="534"/>
    </row>
    <row r="203" spans="1:17" ht="29.25" customHeight="1" thickBot="1">
      <c r="A203" s="390" t="s">
        <v>183</v>
      </c>
      <c r="B203" s="185"/>
      <c r="C203" s="186"/>
      <c r="D203" s="186"/>
      <c r="E203" s="186"/>
      <c r="F203" s="186"/>
      <c r="G203" s="186"/>
      <c r="H203" s="186"/>
      <c r="I203" s="186"/>
      <c r="J203" s="186"/>
      <c r="K203" s="391">
        <f>SUM(K199:K202)</f>
        <v>-16.277937400000006</v>
      </c>
      <c r="L203" s="575"/>
      <c r="M203" s="575"/>
      <c r="N203" s="575"/>
      <c r="O203" s="575"/>
      <c r="P203" s="391">
        <f>SUM(P199:P202)</f>
        <v>-2.8499596800000004</v>
      </c>
      <c r="Q203" s="536"/>
    </row>
    <row r="208" ht="13.5" thickBot="1"/>
    <row r="209" spans="1:17" ht="12.75">
      <c r="A209" s="537"/>
      <c r="B209" s="538"/>
      <c r="C209" s="538"/>
      <c r="D209" s="538"/>
      <c r="E209" s="538"/>
      <c r="F209" s="538"/>
      <c r="G209" s="538"/>
      <c r="H209" s="532"/>
      <c r="I209" s="532"/>
      <c r="J209" s="532"/>
      <c r="K209" s="532"/>
      <c r="L209" s="532"/>
      <c r="M209" s="532"/>
      <c r="N209" s="532"/>
      <c r="O209" s="532"/>
      <c r="P209" s="532"/>
      <c r="Q209" s="533"/>
    </row>
    <row r="210" spans="1:17" ht="26.25">
      <c r="A210" s="576" t="s">
        <v>307</v>
      </c>
      <c r="B210" s="540"/>
      <c r="C210" s="540"/>
      <c r="D210" s="540"/>
      <c r="E210" s="540"/>
      <c r="F210" s="540"/>
      <c r="G210" s="540"/>
      <c r="H210" s="470"/>
      <c r="I210" s="470"/>
      <c r="J210" s="470"/>
      <c r="K210" s="470"/>
      <c r="L210" s="470"/>
      <c r="M210" s="470"/>
      <c r="N210" s="470"/>
      <c r="O210" s="470"/>
      <c r="P210" s="470"/>
      <c r="Q210" s="534"/>
    </row>
    <row r="211" spans="1:17" ht="12.75">
      <c r="A211" s="541"/>
      <c r="B211" s="540"/>
      <c r="C211" s="540"/>
      <c r="D211" s="540"/>
      <c r="E211" s="540"/>
      <c r="F211" s="540"/>
      <c r="G211" s="540"/>
      <c r="H211" s="470"/>
      <c r="I211" s="470"/>
      <c r="J211" s="470"/>
      <c r="K211" s="470"/>
      <c r="L211" s="470"/>
      <c r="M211" s="470"/>
      <c r="N211" s="470"/>
      <c r="O211" s="470"/>
      <c r="P211" s="470"/>
      <c r="Q211" s="534"/>
    </row>
    <row r="212" spans="1:17" ht="15.75">
      <c r="A212" s="542"/>
      <c r="B212" s="543"/>
      <c r="C212" s="543"/>
      <c r="D212" s="543"/>
      <c r="E212" s="543"/>
      <c r="F212" s="543"/>
      <c r="G212" s="543"/>
      <c r="H212" s="470"/>
      <c r="I212" s="470"/>
      <c r="J212" s="470"/>
      <c r="K212" s="544" t="s">
        <v>319</v>
      </c>
      <c r="L212" s="470"/>
      <c r="M212" s="470"/>
      <c r="N212" s="470"/>
      <c r="O212" s="470"/>
      <c r="P212" s="544" t="s">
        <v>320</v>
      </c>
      <c r="Q212" s="534"/>
    </row>
    <row r="213" spans="1:17" ht="12.75">
      <c r="A213" s="545"/>
      <c r="B213" s="93"/>
      <c r="C213" s="93"/>
      <c r="D213" s="93"/>
      <c r="E213" s="93"/>
      <c r="F213" s="93"/>
      <c r="G213" s="93"/>
      <c r="H213" s="470"/>
      <c r="I213" s="470"/>
      <c r="J213" s="470"/>
      <c r="K213" s="470"/>
      <c r="L213" s="470"/>
      <c r="M213" s="470"/>
      <c r="N213" s="470"/>
      <c r="O213" s="470"/>
      <c r="P213" s="470"/>
      <c r="Q213" s="534"/>
    </row>
    <row r="214" spans="1:17" ht="12.75">
      <c r="A214" s="545"/>
      <c r="B214" s="93"/>
      <c r="C214" s="93"/>
      <c r="D214" s="93"/>
      <c r="E214" s="93"/>
      <c r="F214" s="93"/>
      <c r="G214" s="93"/>
      <c r="H214" s="470"/>
      <c r="I214" s="470"/>
      <c r="J214" s="470"/>
      <c r="K214" s="470"/>
      <c r="L214" s="470"/>
      <c r="M214" s="470"/>
      <c r="N214" s="470"/>
      <c r="O214" s="470"/>
      <c r="P214" s="470"/>
      <c r="Q214" s="534"/>
    </row>
    <row r="215" spans="1:17" ht="23.25">
      <c r="A215" s="577" t="s">
        <v>310</v>
      </c>
      <c r="B215" s="547"/>
      <c r="C215" s="547"/>
      <c r="D215" s="548"/>
      <c r="E215" s="548"/>
      <c r="F215" s="549"/>
      <c r="G215" s="548"/>
      <c r="H215" s="470"/>
      <c r="I215" s="470"/>
      <c r="J215" s="470"/>
      <c r="K215" s="578">
        <f>K203</f>
        <v>-16.277937400000006</v>
      </c>
      <c r="L215" s="579" t="s">
        <v>308</v>
      </c>
      <c r="M215" s="580"/>
      <c r="N215" s="580"/>
      <c r="O215" s="580"/>
      <c r="P215" s="578">
        <f>P203</f>
        <v>-2.8499596800000004</v>
      </c>
      <c r="Q215" s="581" t="s">
        <v>308</v>
      </c>
    </row>
    <row r="216" spans="1:17" ht="23.25">
      <c r="A216" s="552"/>
      <c r="B216" s="553"/>
      <c r="C216" s="553"/>
      <c r="D216" s="540"/>
      <c r="E216" s="540"/>
      <c r="F216" s="554"/>
      <c r="G216" s="540"/>
      <c r="H216" s="470"/>
      <c r="I216" s="470"/>
      <c r="J216" s="470"/>
      <c r="K216" s="580"/>
      <c r="L216" s="582"/>
      <c r="M216" s="580"/>
      <c r="N216" s="580"/>
      <c r="O216" s="580"/>
      <c r="P216" s="580"/>
      <c r="Q216" s="583"/>
    </row>
    <row r="217" spans="1:17" ht="23.25">
      <c r="A217" s="584" t="s">
        <v>309</v>
      </c>
      <c r="B217" s="44"/>
      <c r="C217" s="44"/>
      <c r="D217" s="540"/>
      <c r="E217" s="540"/>
      <c r="F217" s="557"/>
      <c r="G217" s="548"/>
      <c r="H217" s="470"/>
      <c r="I217" s="470"/>
      <c r="J217" s="470"/>
      <c r="K217" s="580">
        <f>'STEPPED UP GENCO'!K41</f>
        <v>-10.315005379199999</v>
      </c>
      <c r="L217" s="579" t="s">
        <v>308</v>
      </c>
      <c r="M217" s="580"/>
      <c r="N217" s="580"/>
      <c r="O217" s="580"/>
      <c r="P217" s="578">
        <f>'STEPPED UP GENCO'!P41</f>
        <v>-0.08282375999999997</v>
      </c>
      <c r="Q217" s="581" t="s">
        <v>308</v>
      </c>
    </row>
    <row r="218" spans="1:17" ht="15">
      <c r="A218" s="558"/>
      <c r="B218" s="470"/>
      <c r="C218" s="470"/>
      <c r="D218" s="470"/>
      <c r="E218" s="470"/>
      <c r="F218" s="470"/>
      <c r="G218" s="470"/>
      <c r="H218" s="470"/>
      <c r="I218" s="470"/>
      <c r="J218" s="470"/>
      <c r="K218" s="470"/>
      <c r="L218" s="267"/>
      <c r="M218" s="470"/>
      <c r="N218" s="470"/>
      <c r="O218" s="470"/>
      <c r="P218" s="470"/>
      <c r="Q218" s="585"/>
    </row>
    <row r="219" spans="1:17" ht="15">
      <c r="A219" s="558"/>
      <c r="B219" s="470"/>
      <c r="C219" s="470"/>
      <c r="D219" s="470"/>
      <c r="E219" s="470"/>
      <c r="F219" s="470"/>
      <c r="G219" s="470"/>
      <c r="H219" s="470"/>
      <c r="I219" s="470"/>
      <c r="J219" s="470"/>
      <c r="K219" s="470"/>
      <c r="L219" s="267"/>
      <c r="M219" s="470"/>
      <c r="N219" s="470"/>
      <c r="O219" s="470"/>
      <c r="P219" s="470"/>
      <c r="Q219" s="585"/>
    </row>
    <row r="220" spans="1:17" ht="15">
      <c r="A220" s="558"/>
      <c r="B220" s="470"/>
      <c r="C220" s="470"/>
      <c r="D220" s="470"/>
      <c r="E220" s="470"/>
      <c r="F220" s="470"/>
      <c r="G220" s="470"/>
      <c r="H220" s="470"/>
      <c r="I220" s="470"/>
      <c r="J220" s="470"/>
      <c r="K220" s="470"/>
      <c r="L220" s="267"/>
      <c r="M220" s="470"/>
      <c r="N220" s="470"/>
      <c r="O220" s="470"/>
      <c r="P220" s="470"/>
      <c r="Q220" s="585"/>
    </row>
    <row r="221" spans="1:17" ht="23.25">
      <c r="A221" s="558"/>
      <c r="B221" s="470"/>
      <c r="C221" s="470"/>
      <c r="D221" s="470"/>
      <c r="E221" s="470"/>
      <c r="F221" s="470"/>
      <c r="G221" s="470"/>
      <c r="H221" s="547"/>
      <c r="I221" s="547"/>
      <c r="J221" s="586" t="s">
        <v>311</v>
      </c>
      <c r="K221" s="587">
        <f>SUM(K215:K220)</f>
        <v>-26.592942779200005</v>
      </c>
      <c r="L221" s="586" t="s">
        <v>308</v>
      </c>
      <c r="M221" s="580"/>
      <c r="N221" s="580"/>
      <c r="O221" s="580"/>
      <c r="P221" s="587">
        <f>SUM(P215:P220)</f>
        <v>-2.9327834400000006</v>
      </c>
      <c r="Q221" s="586" t="s">
        <v>308</v>
      </c>
    </row>
    <row r="222" spans="1:17" ht="13.5" thickBot="1">
      <c r="A222" s="559"/>
      <c r="B222" s="535"/>
      <c r="C222" s="535"/>
      <c r="D222" s="535"/>
      <c r="E222" s="535"/>
      <c r="F222" s="535"/>
      <c r="G222" s="535"/>
      <c r="H222" s="535"/>
      <c r="I222" s="535"/>
      <c r="J222" s="535"/>
      <c r="K222" s="535"/>
      <c r="L222" s="535"/>
      <c r="M222" s="535"/>
      <c r="N222" s="535"/>
      <c r="O222" s="535"/>
      <c r="P222" s="535"/>
      <c r="Q222" s="536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63" max="255" man="1"/>
    <brk id="135" max="18" man="1"/>
    <brk id="190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89"/>
  <sheetViews>
    <sheetView view="pageBreakPreview" zoomScale="85" zoomScaleNormal="70" zoomScaleSheetLayoutView="85" zoomScalePageLayoutView="50" workbookViewId="0" topLeftCell="A73">
      <selection activeCell="G68" sqref="G68:K70"/>
    </sheetView>
  </sheetViews>
  <sheetFormatPr defaultColWidth="9.140625" defaultRowHeight="12.75"/>
  <cols>
    <col min="1" max="1" width="5.140625" style="433" customWidth="1"/>
    <col min="2" max="2" width="20.8515625" style="433" customWidth="1"/>
    <col min="3" max="3" width="11.28125" style="433" customWidth="1"/>
    <col min="4" max="4" width="9.140625" style="433" customWidth="1"/>
    <col min="5" max="5" width="14.421875" style="433" customWidth="1"/>
    <col min="6" max="6" width="7.00390625" style="433" customWidth="1"/>
    <col min="7" max="7" width="11.421875" style="433" customWidth="1"/>
    <col min="8" max="8" width="13.00390625" style="433" customWidth="1"/>
    <col min="9" max="9" width="9.00390625" style="433" customWidth="1"/>
    <col min="10" max="10" width="12.28125" style="433" customWidth="1"/>
    <col min="11" max="12" width="12.8515625" style="433" customWidth="1"/>
    <col min="13" max="13" width="13.28125" style="433" customWidth="1"/>
    <col min="14" max="14" width="11.421875" style="433" customWidth="1"/>
    <col min="15" max="15" width="13.140625" style="433" customWidth="1"/>
    <col min="16" max="16" width="14.7109375" style="433" customWidth="1"/>
    <col min="17" max="17" width="15.00390625" style="433" customWidth="1"/>
    <col min="18" max="18" width="0.13671875" style="433" customWidth="1"/>
    <col min="19" max="19" width="1.57421875" style="433" hidden="1" customWidth="1"/>
    <col min="20" max="20" width="9.140625" style="433" hidden="1" customWidth="1"/>
    <col min="21" max="21" width="4.28125" style="433" hidden="1" customWidth="1"/>
    <col min="22" max="22" width="4.00390625" style="433" hidden="1" customWidth="1"/>
    <col min="23" max="23" width="3.8515625" style="433" hidden="1" customWidth="1"/>
    <col min="24" max="16384" width="9.140625" style="433" customWidth="1"/>
  </cols>
  <sheetData>
    <row r="1" spans="1:17" ht="26.25">
      <c r="A1" s="1" t="s">
        <v>219</v>
      </c>
      <c r="Q1" s="485" t="str">
        <f>NDPL!Q1</f>
        <v>APRIL-2020</v>
      </c>
    </row>
    <row r="2" ht="18.75" customHeight="1">
      <c r="A2" s="78" t="s">
        <v>220</v>
      </c>
    </row>
    <row r="3" ht="23.25">
      <c r="A3" s="178" t="s">
        <v>198</v>
      </c>
    </row>
    <row r="4" spans="1:16" ht="24" thickBot="1">
      <c r="A4" s="378" t="s">
        <v>199</v>
      </c>
      <c r="G4" s="470"/>
      <c r="H4" s="470"/>
      <c r="I4" s="45" t="s">
        <v>375</v>
      </c>
      <c r="J4" s="470"/>
      <c r="K4" s="470"/>
      <c r="L4" s="470"/>
      <c r="M4" s="470"/>
      <c r="N4" s="45" t="s">
        <v>376</v>
      </c>
      <c r="O4" s="470"/>
      <c r="P4" s="470"/>
    </row>
    <row r="5" spans="1:17" ht="62.25" customHeight="1" thickBot="1" thickTop="1">
      <c r="A5" s="491" t="s">
        <v>8</v>
      </c>
      <c r="B5" s="492" t="s">
        <v>9</v>
      </c>
      <c r="C5" s="493" t="s">
        <v>1</v>
      </c>
      <c r="D5" s="493" t="s">
        <v>2</v>
      </c>
      <c r="E5" s="493" t="s">
        <v>3</v>
      </c>
      <c r="F5" s="493" t="s">
        <v>10</v>
      </c>
      <c r="G5" s="491" t="str">
        <f>NDPL!G5</f>
        <v>FINAL READING 30/04/2020</v>
      </c>
      <c r="H5" s="493" t="str">
        <f>NDPL!H5</f>
        <v>INTIAL READING 01/04/2020</v>
      </c>
      <c r="I5" s="493" t="s">
        <v>4</v>
      </c>
      <c r="J5" s="493" t="s">
        <v>5</v>
      </c>
      <c r="K5" s="493" t="s">
        <v>6</v>
      </c>
      <c r="L5" s="491" t="str">
        <f>NDPL!G5</f>
        <v>FINAL READING 30/04/2020</v>
      </c>
      <c r="M5" s="493" t="str">
        <f>NDPL!H5</f>
        <v>INTIAL READING 01/04/2020</v>
      </c>
      <c r="N5" s="493" t="s">
        <v>4</v>
      </c>
      <c r="O5" s="493" t="s">
        <v>5</v>
      </c>
      <c r="P5" s="493" t="s">
        <v>6</v>
      </c>
      <c r="Q5" s="494" t="s">
        <v>289</v>
      </c>
    </row>
    <row r="6" ht="14.25" thickBot="1" thickTop="1"/>
    <row r="7" spans="1:17" ht="18" customHeight="1" thickTop="1">
      <c r="A7" s="152"/>
      <c r="B7" s="153" t="s">
        <v>184</v>
      </c>
      <c r="C7" s="154"/>
      <c r="D7" s="154"/>
      <c r="E7" s="154"/>
      <c r="F7" s="154"/>
      <c r="G7" s="59"/>
      <c r="H7" s="588"/>
      <c r="I7" s="589"/>
      <c r="J7" s="589"/>
      <c r="K7" s="589"/>
      <c r="L7" s="590"/>
      <c r="M7" s="588"/>
      <c r="N7" s="588"/>
      <c r="O7" s="588"/>
      <c r="P7" s="588"/>
      <c r="Q7" s="521"/>
    </row>
    <row r="8" spans="1:17" ht="18" customHeight="1">
      <c r="A8" s="155"/>
      <c r="B8" s="156" t="s">
        <v>103</v>
      </c>
      <c r="C8" s="157"/>
      <c r="D8" s="158"/>
      <c r="E8" s="159"/>
      <c r="F8" s="160"/>
      <c r="G8" s="63"/>
      <c r="H8" s="591"/>
      <c r="I8" s="405"/>
      <c r="J8" s="405"/>
      <c r="K8" s="405"/>
      <c r="L8" s="592"/>
      <c r="M8" s="591"/>
      <c r="N8" s="380"/>
      <c r="O8" s="380"/>
      <c r="P8" s="380"/>
      <c r="Q8" s="437"/>
    </row>
    <row r="9" spans="1:17" ht="18">
      <c r="A9" s="155">
        <v>1</v>
      </c>
      <c r="B9" s="156" t="s">
        <v>104</v>
      </c>
      <c r="C9" s="157">
        <v>4865107</v>
      </c>
      <c r="D9" s="161" t="s">
        <v>12</v>
      </c>
      <c r="E9" s="249" t="s">
        <v>326</v>
      </c>
      <c r="F9" s="162">
        <v>266.67</v>
      </c>
      <c r="G9" s="324">
        <v>2470</v>
      </c>
      <c r="H9" s="325">
        <v>2103</v>
      </c>
      <c r="I9" s="405">
        <f aca="true" t="shared" si="0" ref="I9:I18">G9-H9</f>
        <v>367</v>
      </c>
      <c r="J9" s="405">
        <f aca="true" t="shared" si="1" ref="J9:J17">$F9*I9</f>
        <v>97867.89</v>
      </c>
      <c r="K9" s="405">
        <f aca="true" t="shared" si="2" ref="K9:K17">J9/1000000</f>
        <v>0.09786789</v>
      </c>
      <c r="L9" s="324">
        <v>2151</v>
      </c>
      <c r="M9" s="325">
        <v>2150</v>
      </c>
      <c r="N9" s="405">
        <f aca="true" t="shared" si="3" ref="N9:N18">L9-M9</f>
        <v>1</v>
      </c>
      <c r="O9" s="405">
        <f aca="true" t="shared" si="4" ref="O9:O17">$F9*N9</f>
        <v>266.67</v>
      </c>
      <c r="P9" s="405">
        <f aca="true" t="shared" si="5" ref="P9:P17">O9/1000000</f>
        <v>0.00026667</v>
      </c>
      <c r="Q9" s="466"/>
    </row>
    <row r="10" spans="1:17" ht="18" customHeight="1">
      <c r="A10" s="155">
        <v>2</v>
      </c>
      <c r="B10" s="156" t="s">
        <v>105</v>
      </c>
      <c r="C10" s="157">
        <v>4865137</v>
      </c>
      <c r="D10" s="161" t="s">
        <v>12</v>
      </c>
      <c r="E10" s="249" t="s">
        <v>326</v>
      </c>
      <c r="F10" s="162">
        <v>100</v>
      </c>
      <c r="G10" s="324">
        <v>103426</v>
      </c>
      <c r="H10" s="325">
        <v>102754</v>
      </c>
      <c r="I10" s="405">
        <f t="shared" si="0"/>
        <v>672</v>
      </c>
      <c r="J10" s="405">
        <f t="shared" si="1"/>
        <v>67200</v>
      </c>
      <c r="K10" s="405">
        <f t="shared" si="2"/>
        <v>0.0672</v>
      </c>
      <c r="L10" s="324">
        <v>152237</v>
      </c>
      <c r="M10" s="325">
        <v>152234</v>
      </c>
      <c r="N10" s="402">
        <f t="shared" si="3"/>
        <v>3</v>
      </c>
      <c r="O10" s="402">
        <f t="shared" si="4"/>
        <v>300</v>
      </c>
      <c r="P10" s="402">
        <f t="shared" si="5"/>
        <v>0.0003</v>
      </c>
      <c r="Q10" s="437"/>
    </row>
    <row r="11" spans="1:17" ht="18">
      <c r="A11" s="155">
        <v>3</v>
      </c>
      <c r="B11" s="156" t="s">
        <v>106</v>
      </c>
      <c r="C11" s="157">
        <v>4865136</v>
      </c>
      <c r="D11" s="161" t="s">
        <v>12</v>
      </c>
      <c r="E11" s="249" t="s">
        <v>326</v>
      </c>
      <c r="F11" s="162">
        <v>200</v>
      </c>
      <c r="G11" s="324">
        <v>989395</v>
      </c>
      <c r="H11" s="325">
        <v>989570</v>
      </c>
      <c r="I11" s="405">
        <f t="shared" si="0"/>
        <v>-175</v>
      </c>
      <c r="J11" s="405">
        <f t="shared" si="1"/>
        <v>-35000</v>
      </c>
      <c r="K11" s="405">
        <f t="shared" si="2"/>
        <v>-0.035</v>
      </c>
      <c r="L11" s="324">
        <v>999321</v>
      </c>
      <c r="M11" s="325">
        <v>999322</v>
      </c>
      <c r="N11" s="405">
        <f t="shared" si="3"/>
        <v>-1</v>
      </c>
      <c r="O11" s="405">
        <f t="shared" si="4"/>
        <v>-200</v>
      </c>
      <c r="P11" s="405">
        <f t="shared" si="5"/>
        <v>-0.0002</v>
      </c>
      <c r="Q11" s="595"/>
    </row>
    <row r="12" spans="1:17" ht="18">
      <c r="A12" s="155">
        <v>4</v>
      </c>
      <c r="B12" s="156" t="s">
        <v>107</v>
      </c>
      <c r="C12" s="157">
        <v>4865172</v>
      </c>
      <c r="D12" s="161" t="s">
        <v>12</v>
      </c>
      <c r="E12" s="249" t="s">
        <v>326</v>
      </c>
      <c r="F12" s="162">
        <v>1000</v>
      </c>
      <c r="G12" s="324">
        <v>999949</v>
      </c>
      <c r="H12" s="325">
        <v>999978</v>
      </c>
      <c r="I12" s="405">
        <f>G12-H12</f>
        <v>-29</v>
      </c>
      <c r="J12" s="405">
        <f>$F12*I12</f>
        <v>-29000</v>
      </c>
      <c r="K12" s="405">
        <f>J12/1000000</f>
        <v>-0.029</v>
      </c>
      <c r="L12" s="324">
        <v>999999</v>
      </c>
      <c r="M12" s="325">
        <v>1000000</v>
      </c>
      <c r="N12" s="402">
        <f>L12-M12</f>
        <v>-1</v>
      </c>
      <c r="O12" s="402">
        <f>$F12*N12</f>
        <v>-1000</v>
      </c>
      <c r="P12" s="402">
        <f>O12/1000000</f>
        <v>-0.001</v>
      </c>
      <c r="Q12" s="775"/>
    </row>
    <row r="13" spans="1:17" ht="18" customHeight="1">
      <c r="A13" s="155">
        <v>5</v>
      </c>
      <c r="B13" s="156" t="s">
        <v>108</v>
      </c>
      <c r="C13" s="157">
        <v>4864968</v>
      </c>
      <c r="D13" s="161" t="s">
        <v>12</v>
      </c>
      <c r="E13" s="249" t="s">
        <v>326</v>
      </c>
      <c r="F13" s="162">
        <v>800</v>
      </c>
      <c r="G13" s="324">
        <v>1334</v>
      </c>
      <c r="H13" s="325">
        <v>1290</v>
      </c>
      <c r="I13" s="405">
        <f t="shared" si="0"/>
        <v>44</v>
      </c>
      <c r="J13" s="405">
        <f>$F13*I13</f>
        <v>35200</v>
      </c>
      <c r="K13" s="405">
        <f>J13/1000000</f>
        <v>0.0352</v>
      </c>
      <c r="L13" s="324">
        <v>2564</v>
      </c>
      <c r="M13" s="325">
        <v>2558</v>
      </c>
      <c r="N13" s="402">
        <f t="shared" si="3"/>
        <v>6</v>
      </c>
      <c r="O13" s="402">
        <f>$F13*N13</f>
        <v>4800</v>
      </c>
      <c r="P13" s="402">
        <f>O13/1000000</f>
        <v>0.0048</v>
      </c>
      <c r="Q13" s="765"/>
    </row>
    <row r="14" spans="1:17" ht="18" customHeight="1">
      <c r="A14" s="155">
        <v>6</v>
      </c>
      <c r="B14" s="156" t="s">
        <v>351</v>
      </c>
      <c r="C14" s="157">
        <v>4865004</v>
      </c>
      <c r="D14" s="161" t="s">
        <v>12</v>
      </c>
      <c r="E14" s="249" t="s">
        <v>326</v>
      </c>
      <c r="F14" s="162">
        <v>800</v>
      </c>
      <c r="G14" s="324">
        <v>3372</v>
      </c>
      <c r="H14" s="325">
        <v>3463</v>
      </c>
      <c r="I14" s="405">
        <f t="shared" si="0"/>
        <v>-91</v>
      </c>
      <c r="J14" s="405">
        <f t="shared" si="1"/>
        <v>-72800</v>
      </c>
      <c r="K14" s="405">
        <f t="shared" si="2"/>
        <v>-0.0728</v>
      </c>
      <c r="L14" s="324">
        <v>1323</v>
      </c>
      <c r="M14" s="325">
        <v>1325</v>
      </c>
      <c r="N14" s="402">
        <f t="shared" si="3"/>
        <v>-2</v>
      </c>
      <c r="O14" s="402">
        <f t="shared" si="4"/>
        <v>-1600</v>
      </c>
      <c r="P14" s="402">
        <f t="shared" si="5"/>
        <v>-0.0016</v>
      </c>
      <c r="Q14" s="466"/>
    </row>
    <row r="15" spans="1:17" ht="18" customHeight="1">
      <c r="A15" s="155">
        <v>7</v>
      </c>
      <c r="B15" s="345" t="s">
        <v>373</v>
      </c>
      <c r="C15" s="348">
        <v>4865050</v>
      </c>
      <c r="D15" s="161" t="s">
        <v>12</v>
      </c>
      <c r="E15" s="249" t="s">
        <v>326</v>
      </c>
      <c r="F15" s="354">
        <v>800</v>
      </c>
      <c r="G15" s="324">
        <v>995385</v>
      </c>
      <c r="H15" s="325">
        <v>995521</v>
      </c>
      <c r="I15" s="405">
        <f t="shared" si="0"/>
        <v>-136</v>
      </c>
      <c r="J15" s="405">
        <f>$F15*I15</f>
        <v>-108800</v>
      </c>
      <c r="K15" s="405">
        <f>J15/1000000</f>
        <v>-0.1088</v>
      </c>
      <c r="L15" s="324">
        <v>998980</v>
      </c>
      <c r="M15" s="325">
        <v>999010</v>
      </c>
      <c r="N15" s="402">
        <f t="shared" si="3"/>
        <v>-30</v>
      </c>
      <c r="O15" s="402">
        <f>$F15*N15</f>
        <v>-24000</v>
      </c>
      <c r="P15" s="402">
        <f>O15/1000000</f>
        <v>-0.024</v>
      </c>
      <c r="Q15" s="437"/>
    </row>
    <row r="16" spans="1:17" ht="18" customHeight="1">
      <c r="A16" s="155">
        <v>8</v>
      </c>
      <c r="B16" s="345" t="s">
        <v>372</v>
      </c>
      <c r="C16" s="348">
        <v>4864998</v>
      </c>
      <c r="D16" s="161" t="s">
        <v>12</v>
      </c>
      <c r="E16" s="249" t="s">
        <v>326</v>
      </c>
      <c r="F16" s="354">
        <v>800</v>
      </c>
      <c r="G16" s="324">
        <v>961875</v>
      </c>
      <c r="H16" s="325">
        <v>961959</v>
      </c>
      <c r="I16" s="405">
        <f t="shared" si="0"/>
        <v>-84</v>
      </c>
      <c r="J16" s="405">
        <f t="shared" si="1"/>
        <v>-67200</v>
      </c>
      <c r="K16" s="405">
        <f t="shared" si="2"/>
        <v>-0.0672</v>
      </c>
      <c r="L16" s="324">
        <v>980821</v>
      </c>
      <c r="M16" s="325">
        <v>981147</v>
      </c>
      <c r="N16" s="402">
        <f t="shared" si="3"/>
        <v>-326</v>
      </c>
      <c r="O16" s="402">
        <f t="shared" si="4"/>
        <v>-260800</v>
      </c>
      <c r="P16" s="402">
        <f t="shared" si="5"/>
        <v>-0.2608</v>
      </c>
      <c r="Q16" s="437"/>
    </row>
    <row r="17" spans="1:17" ht="18" customHeight="1">
      <c r="A17" s="155">
        <v>9</v>
      </c>
      <c r="B17" s="345" t="s">
        <v>366</v>
      </c>
      <c r="C17" s="348">
        <v>4864993</v>
      </c>
      <c r="D17" s="161" t="s">
        <v>12</v>
      </c>
      <c r="E17" s="249" t="s">
        <v>326</v>
      </c>
      <c r="F17" s="354">
        <v>800</v>
      </c>
      <c r="G17" s="324">
        <v>965896</v>
      </c>
      <c r="H17" s="325">
        <v>966268</v>
      </c>
      <c r="I17" s="405">
        <f t="shared" si="0"/>
        <v>-372</v>
      </c>
      <c r="J17" s="405">
        <f t="shared" si="1"/>
        <v>-297600</v>
      </c>
      <c r="K17" s="405">
        <f t="shared" si="2"/>
        <v>-0.2976</v>
      </c>
      <c r="L17" s="324">
        <v>990020</v>
      </c>
      <c r="M17" s="325">
        <v>990085</v>
      </c>
      <c r="N17" s="402">
        <f t="shared" si="3"/>
        <v>-65</v>
      </c>
      <c r="O17" s="402">
        <f t="shared" si="4"/>
        <v>-52000</v>
      </c>
      <c r="P17" s="402">
        <f t="shared" si="5"/>
        <v>-0.052</v>
      </c>
      <c r="Q17" s="467"/>
    </row>
    <row r="18" spans="1:17" ht="15.75" customHeight="1">
      <c r="A18" s="155">
        <v>10</v>
      </c>
      <c r="B18" s="345" t="s">
        <v>408</v>
      </c>
      <c r="C18" s="348">
        <v>5128403</v>
      </c>
      <c r="D18" s="161" t="s">
        <v>12</v>
      </c>
      <c r="E18" s="249" t="s">
        <v>326</v>
      </c>
      <c r="F18" s="354">
        <v>2000</v>
      </c>
      <c r="G18" s="324">
        <v>997887</v>
      </c>
      <c r="H18" s="325">
        <v>997977</v>
      </c>
      <c r="I18" s="266">
        <f t="shared" si="0"/>
        <v>-90</v>
      </c>
      <c r="J18" s="266">
        <f>$F18*I18</f>
        <v>-180000</v>
      </c>
      <c r="K18" s="266">
        <f>J18/1000000</f>
        <v>-0.18</v>
      </c>
      <c r="L18" s="324">
        <v>999589</v>
      </c>
      <c r="M18" s="325">
        <v>999597</v>
      </c>
      <c r="N18" s="325">
        <f t="shared" si="3"/>
        <v>-8</v>
      </c>
      <c r="O18" s="325">
        <f>$F18*N18</f>
        <v>-16000</v>
      </c>
      <c r="P18" s="325">
        <f>O18/1000000</f>
        <v>-0.016</v>
      </c>
      <c r="Q18" s="467"/>
    </row>
    <row r="19" spans="1:17" ht="18" customHeight="1">
      <c r="A19" s="155"/>
      <c r="B19" s="163" t="s">
        <v>357</v>
      </c>
      <c r="C19" s="157"/>
      <c r="D19" s="161"/>
      <c r="E19" s="249"/>
      <c r="F19" s="162"/>
      <c r="G19" s="324"/>
      <c r="H19" s="325"/>
      <c r="I19" s="405"/>
      <c r="J19" s="405"/>
      <c r="K19" s="405"/>
      <c r="L19" s="324"/>
      <c r="M19" s="325"/>
      <c r="N19" s="402"/>
      <c r="O19" s="402"/>
      <c r="P19" s="402"/>
      <c r="Q19" s="437"/>
    </row>
    <row r="20" spans="1:17" ht="18" customHeight="1">
      <c r="A20" s="155">
        <v>11</v>
      </c>
      <c r="B20" s="156" t="s">
        <v>185</v>
      </c>
      <c r="C20" s="157">
        <v>4865161</v>
      </c>
      <c r="D20" s="158" t="s">
        <v>12</v>
      </c>
      <c r="E20" s="249" t="s">
        <v>326</v>
      </c>
      <c r="F20" s="162">
        <v>50</v>
      </c>
      <c r="G20" s="324">
        <v>971810</v>
      </c>
      <c r="H20" s="325">
        <v>972009</v>
      </c>
      <c r="I20" s="405">
        <f aca="true" t="shared" si="6" ref="I20:I25">G20-H20</f>
        <v>-199</v>
      </c>
      <c r="J20" s="405">
        <f aca="true" t="shared" si="7" ref="J20:J25">$F20*I20</f>
        <v>-9950</v>
      </c>
      <c r="K20" s="405">
        <f aca="true" t="shared" si="8" ref="K20:K25">J20/1000000</f>
        <v>-0.00995</v>
      </c>
      <c r="L20" s="324">
        <v>20022</v>
      </c>
      <c r="M20" s="325">
        <v>20614</v>
      </c>
      <c r="N20" s="402">
        <f aca="true" t="shared" si="9" ref="N20:N25">L20-M20</f>
        <v>-592</v>
      </c>
      <c r="O20" s="402">
        <f aca="true" t="shared" si="10" ref="O20:O25">$F20*N20</f>
        <v>-29600</v>
      </c>
      <c r="P20" s="402">
        <f aca="true" t="shared" si="11" ref="P20:P25">O20/1000000</f>
        <v>-0.0296</v>
      </c>
      <c r="Q20" s="437"/>
    </row>
    <row r="21" spans="1:17" ht="13.5" customHeight="1">
      <c r="A21" s="155">
        <v>12</v>
      </c>
      <c r="B21" s="156" t="s">
        <v>186</v>
      </c>
      <c r="C21" s="157">
        <v>4865131</v>
      </c>
      <c r="D21" s="161" t="s">
        <v>12</v>
      </c>
      <c r="E21" s="249" t="s">
        <v>326</v>
      </c>
      <c r="F21" s="162">
        <v>75</v>
      </c>
      <c r="G21" s="324">
        <v>975965</v>
      </c>
      <c r="H21" s="325">
        <v>976396</v>
      </c>
      <c r="I21" s="451">
        <f t="shared" si="6"/>
        <v>-431</v>
      </c>
      <c r="J21" s="451">
        <f t="shared" si="7"/>
        <v>-32325</v>
      </c>
      <c r="K21" s="451">
        <f t="shared" si="8"/>
        <v>-0.032325</v>
      </c>
      <c r="L21" s="324">
        <v>22750</v>
      </c>
      <c r="M21" s="325">
        <v>23047</v>
      </c>
      <c r="N21" s="266">
        <f t="shared" si="9"/>
        <v>-297</v>
      </c>
      <c r="O21" s="266">
        <f t="shared" si="10"/>
        <v>-22275</v>
      </c>
      <c r="P21" s="266">
        <f t="shared" si="11"/>
        <v>-0.022275</v>
      </c>
      <c r="Q21" s="437"/>
    </row>
    <row r="22" spans="1:17" ht="18" customHeight="1">
      <c r="A22" s="155">
        <v>13</v>
      </c>
      <c r="B22" s="159" t="s">
        <v>187</v>
      </c>
      <c r="C22" s="157">
        <v>4902512</v>
      </c>
      <c r="D22" s="161" t="s">
        <v>12</v>
      </c>
      <c r="E22" s="249" t="s">
        <v>326</v>
      </c>
      <c r="F22" s="162">
        <v>500</v>
      </c>
      <c r="G22" s="324">
        <v>998858</v>
      </c>
      <c r="H22" s="325">
        <v>998869</v>
      </c>
      <c r="I22" s="405">
        <f t="shared" si="6"/>
        <v>-11</v>
      </c>
      <c r="J22" s="405">
        <f t="shared" si="7"/>
        <v>-5500</v>
      </c>
      <c r="K22" s="405">
        <f t="shared" si="8"/>
        <v>-0.0055</v>
      </c>
      <c r="L22" s="324">
        <v>5494</v>
      </c>
      <c r="M22" s="325">
        <v>5516</v>
      </c>
      <c r="N22" s="402">
        <f t="shared" si="9"/>
        <v>-22</v>
      </c>
      <c r="O22" s="402">
        <f t="shared" si="10"/>
        <v>-11000</v>
      </c>
      <c r="P22" s="402">
        <f t="shared" si="11"/>
        <v>-0.011</v>
      </c>
      <c r="Q22" s="437"/>
    </row>
    <row r="23" spans="1:17" ht="18" customHeight="1">
      <c r="A23" s="155">
        <v>14</v>
      </c>
      <c r="B23" s="156" t="s">
        <v>188</v>
      </c>
      <c r="C23" s="157">
        <v>4865178</v>
      </c>
      <c r="D23" s="161" t="s">
        <v>12</v>
      </c>
      <c r="E23" s="249" t="s">
        <v>326</v>
      </c>
      <c r="F23" s="162">
        <v>375</v>
      </c>
      <c r="G23" s="324">
        <v>997491</v>
      </c>
      <c r="H23" s="325">
        <v>997530</v>
      </c>
      <c r="I23" s="405">
        <f t="shared" si="6"/>
        <v>-39</v>
      </c>
      <c r="J23" s="405">
        <f t="shared" si="7"/>
        <v>-14625</v>
      </c>
      <c r="K23" s="405">
        <f t="shared" si="8"/>
        <v>-0.014625</v>
      </c>
      <c r="L23" s="324">
        <v>7488</v>
      </c>
      <c r="M23" s="325">
        <v>7580</v>
      </c>
      <c r="N23" s="402">
        <f t="shared" si="9"/>
        <v>-92</v>
      </c>
      <c r="O23" s="402">
        <f t="shared" si="10"/>
        <v>-34500</v>
      </c>
      <c r="P23" s="402">
        <f t="shared" si="11"/>
        <v>-0.0345</v>
      </c>
      <c r="Q23" s="437"/>
    </row>
    <row r="24" spans="1:17" ht="18" customHeight="1">
      <c r="A24" s="155">
        <v>15</v>
      </c>
      <c r="B24" s="156" t="s">
        <v>189</v>
      </c>
      <c r="C24" s="157">
        <v>4865098</v>
      </c>
      <c r="D24" s="161" t="s">
        <v>12</v>
      </c>
      <c r="E24" s="249" t="s">
        <v>326</v>
      </c>
      <c r="F24" s="162">
        <v>100</v>
      </c>
      <c r="G24" s="324">
        <v>992548</v>
      </c>
      <c r="H24" s="325">
        <v>992801</v>
      </c>
      <c r="I24" s="405">
        <f>G24-H24</f>
        <v>-253</v>
      </c>
      <c r="J24" s="405">
        <f>$F24*I24</f>
        <v>-25300</v>
      </c>
      <c r="K24" s="405">
        <f>J24/1000000</f>
        <v>-0.0253</v>
      </c>
      <c r="L24" s="324">
        <v>93</v>
      </c>
      <c r="M24" s="325">
        <v>767</v>
      </c>
      <c r="N24" s="402">
        <f>L24-M24</f>
        <v>-674</v>
      </c>
      <c r="O24" s="402">
        <f>$F24*N24</f>
        <v>-67400</v>
      </c>
      <c r="P24" s="402">
        <f>O24/1000000</f>
        <v>-0.0674</v>
      </c>
      <c r="Q24" s="437"/>
    </row>
    <row r="25" spans="1:17" ht="18" customHeight="1">
      <c r="A25" s="155">
        <v>16</v>
      </c>
      <c r="B25" s="156" t="s">
        <v>190</v>
      </c>
      <c r="C25" s="157">
        <v>4865159</v>
      </c>
      <c r="D25" s="158" t="s">
        <v>12</v>
      </c>
      <c r="E25" s="249" t="s">
        <v>326</v>
      </c>
      <c r="F25" s="162">
        <v>75</v>
      </c>
      <c r="G25" s="324">
        <v>11600</v>
      </c>
      <c r="H25" s="325">
        <v>11463</v>
      </c>
      <c r="I25" s="405">
        <f t="shared" si="6"/>
        <v>137</v>
      </c>
      <c r="J25" s="405">
        <f t="shared" si="7"/>
        <v>10275</v>
      </c>
      <c r="K25" s="405">
        <f t="shared" si="8"/>
        <v>0.010275</v>
      </c>
      <c r="L25" s="324">
        <v>40102</v>
      </c>
      <c r="M25" s="325">
        <v>40244</v>
      </c>
      <c r="N25" s="402">
        <f t="shared" si="9"/>
        <v>-142</v>
      </c>
      <c r="O25" s="402">
        <f t="shared" si="10"/>
        <v>-10650</v>
      </c>
      <c r="P25" s="402">
        <f t="shared" si="11"/>
        <v>-0.01065</v>
      </c>
      <c r="Q25" s="437"/>
    </row>
    <row r="26" spans="1:17" ht="18" customHeight="1">
      <c r="A26" s="155">
        <v>17</v>
      </c>
      <c r="B26" s="156" t="s">
        <v>191</v>
      </c>
      <c r="C26" s="157">
        <v>4865122</v>
      </c>
      <c r="D26" s="161" t="s">
        <v>12</v>
      </c>
      <c r="E26" s="249" t="s">
        <v>326</v>
      </c>
      <c r="F26" s="162">
        <v>100</v>
      </c>
      <c r="G26" s="324">
        <v>11945</v>
      </c>
      <c r="H26" s="325">
        <v>11902</v>
      </c>
      <c r="I26" s="405">
        <f>G26-H26</f>
        <v>43</v>
      </c>
      <c r="J26" s="405">
        <f>$F26*I26</f>
        <v>4300</v>
      </c>
      <c r="K26" s="405">
        <f>J26/1000000</f>
        <v>0.0043</v>
      </c>
      <c r="L26" s="324">
        <v>2105</v>
      </c>
      <c r="M26" s="325">
        <v>2098</v>
      </c>
      <c r="N26" s="402">
        <f>L26-M26</f>
        <v>7</v>
      </c>
      <c r="O26" s="402">
        <f>$F26*N26</f>
        <v>700</v>
      </c>
      <c r="P26" s="402">
        <f>O26/1000000</f>
        <v>0.0007</v>
      </c>
      <c r="Q26" s="467"/>
    </row>
    <row r="27" spans="1:17" ht="18" customHeight="1">
      <c r="A27" s="155"/>
      <c r="B27" s="164" t="s">
        <v>192</v>
      </c>
      <c r="C27" s="157"/>
      <c r="D27" s="161"/>
      <c r="E27" s="249"/>
      <c r="F27" s="162"/>
      <c r="G27" s="324"/>
      <c r="H27" s="325"/>
      <c r="I27" s="405"/>
      <c r="J27" s="405"/>
      <c r="K27" s="405"/>
      <c r="L27" s="324"/>
      <c r="M27" s="325"/>
      <c r="N27" s="402"/>
      <c r="O27" s="402"/>
      <c r="P27" s="402"/>
      <c r="Q27" s="437"/>
    </row>
    <row r="28" spans="1:17" ht="18" customHeight="1">
      <c r="A28" s="155">
        <v>19</v>
      </c>
      <c r="B28" s="156" t="s">
        <v>193</v>
      </c>
      <c r="C28" s="157">
        <v>4865037</v>
      </c>
      <c r="D28" s="161" t="s">
        <v>12</v>
      </c>
      <c r="E28" s="249" t="s">
        <v>326</v>
      </c>
      <c r="F28" s="162">
        <v>1000</v>
      </c>
      <c r="G28" s="324">
        <v>995577</v>
      </c>
      <c r="H28" s="325">
        <v>995581</v>
      </c>
      <c r="I28" s="405">
        <f>G28-H28</f>
        <v>-4</v>
      </c>
      <c r="J28" s="405">
        <f>$F28*I28</f>
        <v>-4000</v>
      </c>
      <c r="K28" s="405">
        <f>J28/1000000</f>
        <v>-0.004</v>
      </c>
      <c r="L28" s="324">
        <v>104655</v>
      </c>
      <c r="M28" s="325">
        <v>104773</v>
      </c>
      <c r="N28" s="402">
        <f>L28-M28</f>
        <v>-118</v>
      </c>
      <c r="O28" s="402">
        <f>$F28*N28</f>
        <v>-118000</v>
      </c>
      <c r="P28" s="402">
        <f>O28/1000000</f>
        <v>-0.118</v>
      </c>
      <c r="Q28" s="437"/>
    </row>
    <row r="29" spans="1:17" ht="18" customHeight="1">
      <c r="A29" s="155">
        <v>20</v>
      </c>
      <c r="B29" s="156" t="s">
        <v>194</v>
      </c>
      <c r="C29" s="157">
        <v>4865000</v>
      </c>
      <c r="D29" s="161" t="s">
        <v>12</v>
      </c>
      <c r="E29" s="249" t="s">
        <v>326</v>
      </c>
      <c r="F29" s="162">
        <v>1000</v>
      </c>
      <c r="G29" s="324">
        <v>994304</v>
      </c>
      <c r="H29" s="325">
        <v>994325</v>
      </c>
      <c r="I29" s="405">
        <f>G29-H29</f>
        <v>-21</v>
      </c>
      <c r="J29" s="405">
        <f>$F29*I29</f>
        <v>-21000</v>
      </c>
      <c r="K29" s="405">
        <f>J29/1000000</f>
        <v>-0.021</v>
      </c>
      <c r="L29" s="324">
        <v>2227</v>
      </c>
      <c r="M29" s="325">
        <v>2442</v>
      </c>
      <c r="N29" s="402">
        <f>L29-M29</f>
        <v>-215</v>
      </c>
      <c r="O29" s="402">
        <f>$F29*N29</f>
        <v>-215000</v>
      </c>
      <c r="P29" s="402">
        <f>O29/1000000</f>
        <v>-0.215</v>
      </c>
      <c r="Q29" s="749"/>
    </row>
    <row r="30" spans="1:17" ht="18" customHeight="1">
      <c r="A30" s="155">
        <v>21</v>
      </c>
      <c r="B30" s="156" t="s">
        <v>195</v>
      </c>
      <c r="C30" s="157">
        <v>4865039</v>
      </c>
      <c r="D30" s="161" t="s">
        <v>12</v>
      </c>
      <c r="E30" s="249" t="s">
        <v>326</v>
      </c>
      <c r="F30" s="162">
        <v>1000</v>
      </c>
      <c r="G30" s="324">
        <v>985062</v>
      </c>
      <c r="H30" s="325">
        <v>985065</v>
      </c>
      <c r="I30" s="405">
        <f>G30-H30</f>
        <v>-3</v>
      </c>
      <c r="J30" s="405">
        <f>$F30*I30</f>
        <v>-3000</v>
      </c>
      <c r="K30" s="405">
        <f>J30/1000000</f>
        <v>-0.003</v>
      </c>
      <c r="L30" s="324">
        <v>144757</v>
      </c>
      <c r="M30" s="325">
        <v>144889</v>
      </c>
      <c r="N30" s="402">
        <f>L30-M30</f>
        <v>-132</v>
      </c>
      <c r="O30" s="402">
        <f>$F30*N30</f>
        <v>-132000</v>
      </c>
      <c r="P30" s="402">
        <f>O30/1000000</f>
        <v>-0.132</v>
      </c>
      <c r="Q30" s="437"/>
    </row>
    <row r="31" spans="1:17" ht="18" customHeight="1">
      <c r="A31" s="155">
        <v>22</v>
      </c>
      <c r="B31" s="159" t="s">
        <v>196</v>
      </c>
      <c r="C31" s="157">
        <v>4864885</v>
      </c>
      <c r="D31" s="161" t="s">
        <v>12</v>
      </c>
      <c r="E31" s="249" t="s">
        <v>326</v>
      </c>
      <c r="F31" s="162">
        <v>2500</v>
      </c>
      <c r="G31" s="324">
        <v>999205</v>
      </c>
      <c r="H31" s="325">
        <v>999217</v>
      </c>
      <c r="I31" s="451">
        <f>G31-H31</f>
        <v>-12</v>
      </c>
      <c r="J31" s="451">
        <f>$F31*I31</f>
        <v>-30000</v>
      </c>
      <c r="K31" s="451">
        <f>J31/1000000</f>
        <v>-0.03</v>
      </c>
      <c r="L31" s="324">
        <v>720</v>
      </c>
      <c r="M31" s="325">
        <v>788</v>
      </c>
      <c r="N31" s="266">
        <f>L31-M31</f>
        <v>-68</v>
      </c>
      <c r="O31" s="266">
        <f>$F31*N31</f>
        <v>-170000</v>
      </c>
      <c r="P31" s="266">
        <f>O31/1000000</f>
        <v>-0.17</v>
      </c>
      <c r="Q31" s="437"/>
    </row>
    <row r="32" spans="1:17" ht="18" customHeight="1">
      <c r="A32" s="155"/>
      <c r="B32" s="159"/>
      <c r="C32" s="157"/>
      <c r="D32" s="161"/>
      <c r="E32" s="249"/>
      <c r="F32" s="162"/>
      <c r="G32" s="324"/>
      <c r="H32" s="325"/>
      <c r="I32" s="451"/>
      <c r="J32" s="451"/>
      <c r="K32" s="451"/>
      <c r="L32" s="324"/>
      <c r="M32" s="325"/>
      <c r="N32" s="266"/>
      <c r="O32" s="266"/>
      <c r="P32" s="266"/>
      <c r="Q32" s="437"/>
    </row>
    <row r="33" spans="1:17" ht="18" customHeight="1">
      <c r="A33" s="155"/>
      <c r="B33" s="164"/>
      <c r="C33" s="157"/>
      <c r="D33" s="161"/>
      <c r="E33" s="249"/>
      <c r="F33" s="162"/>
      <c r="G33" s="324"/>
      <c r="H33" s="325"/>
      <c r="I33" s="405"/>
      <c r="J33" s="405"/>
      <c r="K33" s="593">
        <f>SUM(K28:K32)</f>
        <v>-0.057999999999999996</v>
      </c>
      <c r="L33" s="324"/>
      <c r="M33" s="325"/>
      <c r="N33" s="402"/>
      <c r="O33" s="402"/>
      <c r="P33" s="594">
        <f>SUM(P28:P32)</f>
        <v>-0.635</v>
      </c>
      <c r="Q33" s="437"/>
    </row>
    <row r="34" spans="1:17" ht="18" customHeight="1">
      <c r="A34" s="155"/>
      <c r="B34" s="163" t="s">
        <v>112</v>
      </c>
      <c r="C34" s="157"/>
      <c r="D34" s="158"/>
      <c r="E34" s="249"/>
      <c r="F34" s="162"/>
      <c r="G34" s="324"/>
      <c r="H34" s="325"/>
      <c r="I34" s="405"/>
      <c r="J34" s="405"/>
      <c r="K34" s="405"/>
      <c r="L34" s="324"/>
      <c r="M34" s="325"/>
      <c r="N34" s="402"/>
      <c r="O34" s="402"/>
      <c r="P34" s="402"/>
      <c r="Q34" s="437"/>
    </row>
    <row r="35" spans="1:17" ht="18" customHeight="1">
      <c r="A35" s="155">
        <v>23</v>
      </c>
      <c r="B35" s="672" t="s">
        <v>378</v>
      </c>
      <c r="C35" s="157">
        <v>4864955</v>
      </c>
      <c r="D35" s="156" t="s">
        <v>12</v>
      </c>
      <c r="E35" s="156" t="s">
        <v>326</v>
      </c>
      <c r="F35" s="162">
        <v>1000</v>
      </c>
      <c r="G35" s="324">
        <v>996378</v>
      </c>
      <c r="H35" s="325">
        <v>996444</v>
      </c>
      <c r="I35" s="405">
        <f>G35-H35</f>
        <v>-66</v>
      </c>
      <c r="J35" s="405">
        <f>$F35*I35</f>
        <v>-66000</v>
      </c>
      <c r="K35" s="405">
        <f>J35/1000000</f>
        <v>-0.066</v>
      </c>
      <c r="L35" s="324">
        <v>2241</v>
      </c>
      <c r="M35" s="325">
        <v>2241</v>
      </c>
      <c r="N35" s="402">
        <f>L35-M35</f>
        <v>0</v>
      </c>
      <c r="O35" s="402">
        <f>$F35*N35</f>
        <v>0</v>
      </c>
      <c r="P35" s="402">
        <f>O35/1000000</f>
        <v>0</v>
      </c>
      <c r="Q35" s="670"/>
    </row>
    <row r="36" spans="1:17" ht="18">
      <c r="A36" s="155">
        <v>24</v>
      </c>
      <c r="B36" s="156" t="s">
        <v>172</v>
      </c>
      <c r="C36" s="157">
        <v>4864820</v>
      </c>
      <c r="D36" s="161" t="s">
        <v>12</v>
      </c>
      <c r="E36" s="249" t="s">
        <v>326</v>
      </c>
      <c r="F36" s="162">
        <v>160</v>
      </c>
      <c r="G36" s="324">
        <v>9120</v>
      </c>
      <c r="H36" s="325">
        <v>9174</v>
      </c>
      <c r="I36" s="405">
        <f>G36-H36</f>
        <v>-54</v>
      </c>
      <c r="J36" s="405">
        <f>$F36*I36</f>
        <v>-8640</v>
      </c>
      <c r="K36" s="405">
        <f>J36/1000000</f>
        <v>-0.00864</v>
      </c>
      <c r="L36" s="324">
        <v>26081</v>
      </c>
      <c r="M36" s="325">
        <v>26114</v>
      </c>
      <c r="N36" s="402">
        <f>L36-M36</f>
        <v>-33</v>
      </c>
      <c r="O36" s="402">
        <f>$F36*N36</f>
        <v>-5280</v>
      </c>
      <c r="P36" s="402">
        <f>O36/1000000</f>
        <v>-0.00528</v>
      </c>
      <c r="Q36" s="434"/>
    </row>
    <row r="37" spans="1:17" ht="18" customHeight="1">
      <c r="A37" s="155">
        <v>25</v>
      </c>
      <c r="B37" s="159" t="s">
        <v>173</v>
      </c>
      <c r="C37" s="157">
        <v>4864811</v>
      </c>
      <c r="D37" s="161" t="s">
        <v>12</v>
      </c>
      <c r="E37" s="249" t="s">
        <v>326</v>
      </c>
      <c r="F37" s="162">
        <v>200</v>
      </c>
      <c r="G37" s="324">
        <v>3857</v>
      </c>
      <c r="H37" s="325">
        <v>3956</v>
      </c>
      <c r="I37" s="405">
        <f>G37-H37</f>
        <v>-99</v>
      </c>
      <c r="J37" s="405">
        <f>$F37*I37</f>
        <v>-19800</v>
      </c>
      <c r="K37" s="405">
        <f>J37/1000000</f>
        <v>-0.0198</v>
      </c>
      <c r="L37" s="324">
        <v>7626</v>
      </c>
      <c r="M37" s="325">
        <v>7633</v>
      </c>
      <c r="N37" s="402">
        <f>L37-M37</f>
        <v>-7</v>
      </c>
      <c r="O37" s="402">
        <f>$F37*N37</f>
        <v>-1400</v>
      </c>
      <c r="P37" s="402">
        <f>O37/1000000</f>
        <v>-0.0014</v>
      </c>
      <c r="Q37" s="444"/>
    </row>
    <row r="38" spans="1:17" ht="18" customHeight="1">
      <c r="A38" s="155">
        <v>26</v>
      </c>
      <c r="B38" s="159" t="s">
        <v>386</v>
      </c>
      <c r="C38" s="157">
        <v>4864961</v>
      </c>
      <c r="D38" s="161" t="s">
        <v>12</v>
      </c>
      <c r="E38" s="249" t="s">
        <v>326</v>
      </c>
      <c r="F38" s="162">
        <v>1000</v>
      </c>
      <c r="G38" s="324">
        <v>983713</v>
      </c>
      <c r="H38" s="325">
        <v>984391</v>
      </c>
      <c r="I38" s="451">
        <f>G38-H38</f>
        <v>-678</v>
      </c>
      <c r="J38" s="451">
        <f>$F38*I38</f>
        <v>-678000</v>
      </c>
      <c r="K38" s="451">
        <f>J38/1000000</f>
        <v>-0.678</v>
      </c>
      <c r="L38" s="324">
        <v>999247</v>
      </c>
      <c r="M38" s="325">
        <v>999247</v>
      </c>
      <c r="N38" s="266">
        <f>L38-M38</f>
        <v>0</v>
      </c>
      <c r="O38" s="266">
        <f>$F38*N38</f>
        <v>0</v>
      </c>
      <c r="P38" s="266">
        <f>O38/1000000</f>
        <v>0</v>
      </c>
      <c r="Q38" s="434"/>
    </row>
    <row r="39" spans="1:17" ht="18" customHeight="1">
      <c r="A39" s="155"/>
      <c r="B39" s="164" t="s">
        <v>177</v>
      </c>
      <c r="C39" s="157"/>
      <c r="D39" s="161"/>
      <c r="E39" s="249"/>
      <c r="F39" s="162"/>
      <c r="G39" s="324"/>
      <c r="H39" s="325"/>
      <c r="I39" s="405"/>
      <c r="J39" s="405"/>
      <c r="K39" s="405"/>
      <c r="L39" s="324"/>
      <c r="M39" s="325"/>
      <c r="N39" s="402"/>
      <c r="O39" s="402"/>
      <c r="P39" s="402"/>
      <c r="Q39" s="468"/>
    </row>
    <row r="40" spans="1:17" ht="17.25" customHeight="1">
      <c r="A40" s="155">
        <v>27</v>
      </c>
      <c r="B40" s="156" t="s">
        <v>377</v>
      </c>
      <c r="C40" s="157">
        <v>4864892</v>
      </c>
      <c r="D40" s="161" t="s">
        <v>12</v>
      </c>
      <c r="E40" s="249" t="s">
        <v>326</v>
      </c>
      <c r="F40" s="162">
        <v>-500</v>
      </c>
      <c r="G40" s="324">
        <v>998665</v>
      </c>
      <c r="H40" s="325">
        <v>998665</v>
      </c>
      <c r="I40" s="405">
        <f>G40-H40</f>
        <v>0</v>
      </c>
      <c r="J40" s="405">
        <f>$F40*I40</f>
        <v>0</v>
      </c>
      <c r="K40" s="405">
        <f>J40/1000000</f>
        <v>0</v>
      </c>
      <c r="L40" s="324">
        <v>16650</v>
      </c>
      <c r="M40" s="325">
        <v>16650</v>
      </c>
      <c r="N40" s="402">
        <f>L40-M40</f>
        <v>0</v>
      </c>
      <c r="O40" s="402">
        <f>$F40*N40</f>
        <v>0</v>
      </c>
      <c r="P40" s="402">
        <f>O40/1000000</f>
        <v>0</v>
      </c>
      <c r="Q40" s="468"/>
    </row>
    <row r="41" spans="1:17" ht="17.25" customHeight="1">
      <c r="A41" s="155">
        <v>28</v>
      </c>
      <c r="B41" s="156" t="s">
        <v>380</v>
      </c>
      <c r="C41" s="157">
        <v>4865048</v>
      </c>
      <c r="D41" s="161" t="s">
        <v>12</v>
      </c>
      <c r="E41" s="249" t="s">
        <v>326</v>
      </c>
      <c r="F41" s="160">
        <v>-250</v>
      </c>
      <c r="G41" s="324">
        <v>999855</v>
      </c>
      <c r="H41" s="325">
        <v>999855</v>
      </c>
      <c r="I41" s="451">
        <f>G41-H41</f>
        <v>0</v>
      </c>
      <c r="J41" s="451">
        <f>$F41*I41</f>
        <v>0</v>
      </c>
      <c r="K41" s="451">
        <f>J41/1000000</f>
        <v>0</v>
      </c>
      <c r="L41" s="324">
        <v>999413</v>
      </c>
      <c r="M41" s="325">
        <v>999413</v>
      </c>
      <c r="N41" s="266">
        <f>L41-M41</f>
        <v>0</v>
      </c>
      <c r="O41" s="266">
        <f>$F41*N41</f>
        <v>0</v>
      </c>
      <c r="P41" s="266">
        <f>O41/1000000</f>
        <v>0</v>
      </c>
      <c r="Q41" s="468"/>
    </row>
    <row r="42" spans="1:17" ht="17.25" customHeight="1">
      <c r="A42" s="155">
        <v>29</v>
      </c>
      <c r="B42" s="156" t="s">
        <v>112</v>
      </c>
      <c r="C42" s="157">
        <v>4902508</v>
      </c>
      <c r="D42" s="161" t="s">
        <v>12</v>
      </c>
      <c r="E42" s="249" t="s">
        <v>326</v>
      </c>
      <c r="F42" s="157">
        <v>-833.33</v>
      </c>
      <c r="G42" s="324">
        <v>999906</v>
      </c>
      <c r="H42" s="325">
        <v>999906</v>
      </c>
      <c r="I42" s="405">
        <f>G42-H42</f>
        <v>0</v>
      </c>
      <c r="J42" s="405">
        <f>$F42*I42</f>
        <v>0</v>
      </c>
      <c r="K42" s="405">
        <f>J42/1000000</f>
        <v>0</v>
      </c>
      <c r="L42" s="324">
        <v>999569</v>
      </c>
      <c r="M42" s="325">
        <v>999569</v>
      </c>
      <c r="N42" s="402">
        <f>L42-M42</f>
        <v>0</v>
      </c>
      <c r="O42" s="402">
        <f>$F42*N42</f>
        <v>0</v>
      </c>
      <c r="P42" s="402">
        <f>O42/1000000</f>
        <v>0</v>
      </c>
      <c r="Q42" s="468"/>
    </row>
    <row r="43" spans="1:17" ht="16.5" customHeight="1" thickBot="1">
      <c r="A43" s="155"/>
      <c r="B43" s="429"/>
      <c r="C43" s="429"/>
      <c r="D43" s="429"/>
      <c r="E43" s="429"/>
      <c r="F43" s="170"/>
      <c r="G43" s="171"/>
      <c r="H43" s="429"/>
      <c r="I43" s="429"/>
      <c r="J43" s="429"/>
      <c r="K43" s="170"/>
      <c r="L43" s="171"/>
      <c r="M43" s="429"/>
      <c r="N43" s="429"/>
      <c r="O43" s="429"/>
      <c r="P43" s="170"/>
      <c r="Q43" s="171"/>
    </row>
    <row r="44" spans="1:17" ht="18" customHeight="1" thickTop="1">
      <c r="A44" s="154"/>
      <c r="B44" s="156"/>
      <c r="C44" s="157"/>
      <c r="D44" s="158"/>
      <c r="E44" s="249"/>
      <c r="F44" s="157"/>
      <c r="G44" s="157"/>
      <c r="H44" s="380"/>
      <c r="I44" s="380"/>
      <c r="J44" s="380"/>
      <c r="K44" s="380"/>
      <c r="L44" s="483"/>
      <c r="M44" s="380"/>
      <c r="N44" s="380"/>
      <c r="O44" s="380"/>
      <c r="P44" s="380"/>
      <c r="Q44" s="445"/>
    </row>
    <row r="45" spans="1:17" ht="21" customHeight="1" thickBot="1">
      <c r="A45" s="174"/>
      <c r="B45" s="382"/>
      <c r="C45" s="168"/>
      <c r="D45" s="169"/>
      <c r="E45" s="167"/>
      <c r="F45" s="168"/>
      <c r="G45" s="168"/>
      <c r="H45" s="484"/>
      <c r="I45" s="484"/>
      <c r="J45" s="484"/>
      <c r="K45" s="484"/>
      <c r="L45" s="484"/>
      <c r="M45" s="484"/>
      <c r="N45" s="484"/>
      <c r="O45" s="484"/>
      <c r="P45" s="484"/>
      <c r="Q45" s="485" t="str">
        <f>NDPL!Q1</f>
        <v>APRIL-2020</v>
      </c>
    </row>
    <row r="46" spans="1:17" ht="21.75" customHeight="1" thickTop="1">
      <c r="A46" s="152"/>
      <c r="B46" s="385" t="s">
        <v>328</v>
      </c>
      <c r="C46" s="157"/>
      <c r="D46" s="158"/>
      <c r="E46" s="249"/>
      <c r="F46" s="157"/>
      <c r="G46" s="386"/>
      <c r="H46" s="380"/>
      <c r="I46" s="380"/>
      <c r="J46" s="380"/>
      <c r="K46" s="380"/>
      <c r="L46" s="386"/>
      <c r="M46" s="380"/>
      <c r="N46" s="380"/>
      <c r="O46" s="380"/>
      <c r="P46" s="486"/>
      <c r="Q46" s="487"/>
    </row>
    <row r="47" spans="1:17" ht="21" customHeight="1">
      <c r="A47" s="155"/>
      <c r="B47" s="428" t="s">
        <v>370</v>
      </c>
      <c r="C47" s="157"/>
      <c r="D47" s="158"/>
      <c r="E47" s="249"/>
      <c r="F47" s="157"/>
      <c r="G47" s="102"/>
      <c r="H47" s="380"/>
      <c r="I47" s="380"/>
      <c r="J47" s="380"/>
      <c r="K47" s="380"/>
      <c r="L47" s="102"/>
      <c r="M47" s="380"/>
      <c r="N47" s="380"/>
      <c r="O47" s="380"/>
      <c r="P47" s="380"/>
      <c r="Q47" s="488"/>
    </row>
    <row r="48" spans="1:17" ht="18">
      <c r="A48" s="155">
        <v>30</v>
      </c>
      <c r="B48" s="156" t="s">
        <v>371</v>
      </c>
      <c r="C48" s="157">
        <v>4864910</v>
      </c>
      <c r="D48" s="161" t="s">
        <v>12</v>
      </c>
      <c r="E48" s="249" t="s">
        <v>326</v>
      </c>
      <c r="F48" s="157">
        <v>-1000</v>
      </c>
      <c r="G48" s="324">
        <v>996504</v>
      </c>
      <c r="H48" s="325">
        <v>996611</v>
      </c>
      <c r="I48" s="402">
        <f>G48-H48</f>
        <v>-107</v>
      </c>
      <c r="J48" s="402">
        <f>$F48*I48</f>
        <v>107000</v>
      </c>
      <c r="K48" s="402">
        <f>J48/1000000</f>
        <v>0.107</v>
      </c>
      <c r="L48" s="324">
        <v>990250</v>
      </c>
      <c r="M48" s="325">
        <v>990250</v>
      </c>
      <c r="N48" s="402">
        <f>L48-M48</f>
        <v>0</v>
      </c>
      <c r="O48" s="402">
        <f>$F48*N48</f>
        <v>0</v>
      </c>
      <c r="P48" s="402">
        <f>O48/1000000</f>
        <v>0</v>
      </c>
      <c r="Q48" s="489"/>
    </row>
    <row r="49" spans="1:17" ht="18">
      <c r="A49" s="155">
        <v>31</v>
      </c>
      <c r="B49" s="156" t="s">
        <v>382</v>
      </c>
      <c r="C49" s="157">
        <v>4864940</v>
      </c>
      <c r="D49" s="161" t="s">
        <v>12</v>
      </c>
      <c r="E49" s="249" t="s">
        <v>326</v>
      </c>
      <c r="F49" s="157">
        <v>-1000</v>
      </c>
      <c r="G49" s="324">
        <v>997887</v>
      </c>
      <c r="H49" s="325">
        <v>998001</v>
      </c>
      <c r="I49" s="272">
        <f>G49-H49</f>
        <v>-114</v>
      </c>
      <c r="J49" s="272">
        <f>$F49*I49</f>
        <v>114000</v>
      </c>
      <c r="K49" s="272">
        <f>J49/1000000</f>
        <v>0.114</v>
      </c>
      <c r="L49" s="324">
        <v>995996</v>
      </c>
      <c r="M49" s="325">
        <v>995996</v>
      </c>
      <c r="N49" s="272">
        <f>L49-M49</f>
        <v>0</v>
      </c>
      <c r="O49" s="272">
        <f>$F49*N49</f>
        <v>0</v>
      </c>
      <c r="P49" s="272">
        <f>O49/1000000</f>
        <v>0</v>
      </c>
      <c r="Q49" s="489"/>
    </row>
    <row r="50" spans="1:17" ht="18">
      <c r="A50" s="155"/>
      <c r="B50" s="428" t="s">
        <v>374</v>
      </c>
      <c r="C50" s="157"/>
      <c r="D50" s="161"/>
      <c r="E50" s="249"/>
      <c r="F50" s="157"/>
      <c r="G50" s="324"/>
      <c r="H50" s="325"/>
      <c r="I50" s="402"/>
      <c r="J50" s="402"/>
      <c r="K50" s="402"/>
      <c r="L50" s="324"/>
      <c r="M50" s="325"/>
      <c r="N50" s="402"/>
      <c r="O50" s="402"/>
      <c r="P50" s="402"/>
      <c r="Q50" s="489"/>
    </row>
    <row r="51" spans="1:17" ht="18">
      <c r="A51" s="155">
        <v>32</v>
      </c>
      <c r="B51" s="156" t="s">
        <v>371</v>
      </c>
      <c r="C51" s="157">
        <v>4864891</v>
      </c>
      <c r="D51" s="161" t="s">
        <v>12</v>
      </c>
      <c r="E51" s="249" t="s">
        <v>326</v>
      </c>
      <c r="F51" s="157">
        <v>-2000</v>
      </c>
      <c r="G51" s="324">
        <v>997554</v>
      </c>
      <c r="H51" s="325">
        <v>997506</v>
      </c>
      <c r="I51" s="402">
        <f>G51-H51</f>
        <v>48</v>
      </c>
      <c r="J51" s="402">
        <f>$F51*I51</f>
        <v>-96000</v>
      </c>
      <c r="K51" s="402">
        <f>J51/1000000</f>
        <v>-0.096</v>
      </c>
      <c r="L51" s="324">
        <v>996928</v>
      </c>
      <c r="M51" s="325">
        <v>996928</v>
      </c>
      <c r="N51" s="402">
        <f>L51-M51</f>
        <v>0</v>
      </c>
      <c r="O51" s="402">
        <f>$F51*N51</f>
        <v>0</v>
      </c>
      <c r="P51" s="402">
        <f>O51/1000000</f>
        <v>0</v>
      </c>
      <c r="Q51" s="489"/>
    </row>
    <row r="52" spans="1:17" ht="18">
      <c r="A52" s="155">
        <v>33</v>
      </c>
      <c r="B52" s="156" t="s">
        <v>382</v>
      </c>
      <c r="C52" s="157">
        <v>4864912</v>
      </c>
      <c r="D52" s="161" t="s">
        <v>12</v>
      </c>
      <c r="E52" s="249" t="s">
        <v>326</v>
      </c>
      <c r="F52" s="157">
        <v>-1000</v>
      </c>
      <c r="G52" s="324">
        <v>999101</v>
      </c>
      <c r="H52" s="325">
        <v>999015</v>
      </c>
      <c r="I52" s="402">
        <f>G52-H52</f>
        <v>86</v>
      </c>
      <c r="J52" s="402">
        <f>$F52*I52</f>
        <v>-86000</v>
      </c>
      <c r="K52" s="402">
        <f>J52/1000000</f>
        <v>-0.086</v>
      </c>
      <c r="L52" s="324">
        <v>996231</v>
      </c>
      <c r="M52" s="325">
        <v>996231</v>
      </c>
      <c r="N52" s="402">
        <f>L52-M52</f>
        <v>0</v>
      </c>
      <c r="O52" s="402">
        <f>$F52*N52</f>
        <v>0</v>
      </c>
      <c r="P52" s="402">
        <f>O52/1000000</f>
        <v>0</v>
      </c>
      <c r="Q52" s="489"/>
    </row>
    <row r="53" spans="1:17" ht="18" customHeight="1">
      <c r="A53" s="155"/>
      <c r="B53" s="163" t="s">
        <v>178</v>
      </c>
      <c r="C53" s="157"/>
      <c r="D53" s="158"/>
      <c r="E53" s="249"/>
      <c r="F53" s="162"/>
      <c r="G53" s="324"/>
      <c r="H53" s="325"/>
      <c r="I53" s="380"/>
      <c r="J53" s="380"/>
      <c r="K53" s="380"/>
      <c r="L53" s="324"/>
      <c r="M53" s="325"/>
      <c r="N53" s="380"/>
      <c r="O53" s="380"/>
      <c r="P53" s="380"/>
      <c r="Q53" s="437"/>
    </row>
    <row r="54" spans="1:17" ht="18">
      <c r="A54" s="155">
        <v>34</v>
      </c>
      <c r="B54" s="311" t="s">
        <v>463</v>
      </c>
      <c r="C54" s="311">
        <v>4864850</v>
      </c>
      <c r="D54" s="161" t="s">
        <v>12</v>
      </c>
      <c r="E54" s="249" t="s">
        <v>326</v>
      </c>
      <c r="F54" s="162">
        <v>625</v>
      </c>
      <c r="G54" s="324">
        <v>0</v>
      </c>
      <c r="H54" s="325">
        <v>0</v>
      </c>
      <c r="I54" s="402">
        <f>G54-H54</f>
        <v>0</v>
      </c>
      <c r="J54" s="402">
        <f>$F54*I54</f>
        <v>0</v>
      </c>
      <c r="K54" s="402">
        <f>J54/1000000</f>
        <v>0</v>
      </c>
      <c r="L54" s="324">
        <v>1249</v>
      </c>
      <c r="M54" s="325">
        <v>1249</v>
      </c>
      <c r="N54" s="402">
        <f>L54-M54</f>
        <v>0</v>
      </c>
      <c r="O54" s="402">
        <f>$F54*N54</f>
        <v>0</v>
      </c>
      <c r="P54" s="402">
        <f>O54/1000000</f>
        <v>0</v>
      </c>
      <c r="Q54" s="437"/>
    </row>
    <row r="55" spans="1:17" ht="18" customHeight="1">
      <c r="A55" s="155"/>
      <c r="B55" s="163" t="s">
        <v>179</v>
      </c>
      <c r="C55" s="157"/>
      <c r="D55" s="161"/>
      <c r="E55" s="249"/>
      <c r="F55" s="162"/>
      <c r="G55" s="324"/>
      <c r="H55" s="325"/>
      <c r="I55" s="402"/>
      <c r="J55" s="402"/>
      <c r="K55" s="402"/>
      <c r="L55" s="324"/>
      <c r="M55" s="325"/>
      <c r="N55" s="402"/>
      <c r="O55" s="402"/>
      <c r="P55" s="402"/>
      <c r="Q55" s="437"/>
    </row>
    <row r="56" spans="1:17" ht="18" customHeight="1">
      <c r="A56" s="155">
        <v>35</v>
      </c>
      <c r="B56" s="156" t="s">
        <v>167</v>
      </c>
      <c r="C56" s="157">
        <v>4902554</v>
      </c>
      <c r="D56" s="161" t="s">
        <v>12</v>
      </c>
      <c r="E56" s="249" t="s">
        <v>326</v>
      </c>
      <c r="F56" s="162">
        <v>75</v>
      </c>
      <c r="G56" s="324">
        <v>562</v>
      </c>
      <c r="H56" s="325">
        <v>556</v>
      </c>
      <c r="I56" s="402">
        <f>G56-H56</f>
        <v>6</v>
      </c>
      <c r="J56" s="402">
        <f>$F56*I56</f>
        <v>450</v>
      </c>
      <c r="K56" s="402">
        <f>J56/1000000</f>
        <v>0.00045</v>
      </c>
      <c r="L56" s="324">
        <v>1406</v>
      </c>
      <c r="M56" s="325">
        <v>2</v>
      </c>
      <c r="N56" s="402">
        <f>L56-M56</f>
        <v>1404</v>
      </c>
      <c r="O56" s="402">
        <f>$F56*N56</f>
        <v>105300</v>
      </c>
      <c r="P56" s="402">
        <f>O56/1000000</f>
        <v>0.1053</v>
      </c>
      <c r="Q56" s="449"/>
    </row>
    <row r="57" spans="1:17" ht="18" customHeight="1">
      <c r="A57" s="155"/>
      <c r="B57" s="163" t="s">
        <v>161</v>
      </c>
      <c r="C57" s="157"/>
      <c r="D57" s="161"/>
      <c r="E57" s="249"/>
      <c r="F57" s="162"/>
      <c r="G57" s="324"/>
      <c r="H57" s="325"/>
      <c r="I57" s="402"/>
      <c r="J57" s="402"/>
      <c r="K57" s="402"/>
      <c r="L57" s="324"/>
      <c r="M57" s="325"/>
      <c r="N57" s="402"/>
      <c r="O57" s="402"/>
      <c r="P57" s="402"/>
      <c r="Q57" s="437"/>
    </row>
    <row r="58" spans="1:17" ht="18" customHeight="1">
      <c r="A58" s="155">
        <v>36</v>
      </c>
      <c r="B58" s="156" t="s">
        <v>174</v>
      </c>
      <c r="C58" s="157">
        <v>4865093</v>
      </c>
      <c r="D58" s="161" t="s">
        <v>12</v>
      </c>
      <c r="E58" s="249" t="s">
        <v>326</v>
      </c>
      <c r="F58" s="162">
        <v>100</v>
      </c>
      <c r="G58" s="324">
        <v>102335</v>
      </c>
      <c r="H58" s="325">
        <v>102334</v>
      </c>
      <c r="I58" s="402">
        <f>G58-H58</f>
        <v>1</v>
      </c>
      <c r="J58" s="402">
        <f>$F58*I58</f>
        <v>100</v>
      </c>
      <c r="K58" s="402">
        <f>J58/1000000</f>
        <v>0.0001</v>
      </c>
      <c r="L58" s="324">
        <v>75549</v>
      </c>
      <c r="M58" s="325">
        <v>75517</v>
      </c>
      <c r="N58" s="402">
        <f>L58-M58</f>
        <v>32</v>
      </c>
      <c r="O58" s="402">
        <f>$F58*N58</f>
        <v>3200</v>
      </c>
      <c r="P58" s="402">
        <f>O58/1000000</f>
        <v>0.0032</v>
      </c>
      <c r="Q58" s="437"/>
    </row>
    <row r="59" spans="1:17" ht="19.5" customHeight="1">
      <c r="A59" s="155">
        <v>37</v>
      </c>
      <c r="B59" s="159" t="s">
        <v>175</v>
      </c>
      <c r="C59" s="157">
        <v>4902544</v>
      </c>
      <c r="D59" s="161" t="s">
        <v>12</v>
      </c>
      <c r="E59" s="249" t="s">
        <v>326</v>
      </c>
      <c r="F59" s="162">
        <v>100</v>
      </c>
      <c r="G59" s="324">
        <v>3990</v>
      </c>
      <c r="H59" s="325">
        <v>4066</v>
      </c>
      <c r="I59" s="402">
        <f>G59-H59</f>
        <v>-76</v>
      </c>
      <c r="J59" s="402">
        <f>$F59*I59</f>
        <v>-7600</v>
      </c>
      <c r="K59" s="402">
        <f>J59/1000000</f>
        <v>-0.0076</v>
      </c>
      <c r="L59" s="324">
        <v>1180</v>
      </c>
      <c r="M59" s="325">
        <v>1182</v>
      </c>
      <c r="N59" s="402">
        <f>L59-M59</f>
        <v>-2</v>
      </c>
      <c r="O59" s="402">
        <f>$F59*N59</f>
        <v>-200</v>
      </c>
      <c r="P59" s="402">
        <f>O59/1000000</f>
        <v>-0.0002</v>
      </c>
      <c r="Q59" s="437"/>
    </row>
    <row r="60" spans="1:17" ht="22.5" customHeight="1">
      <c r="A60" s="155">
        <v>38</v>
      </c>
      <c r="B60" s="165" t="s">
        <v>197</v>
      </c>
      <c r="C60" s="157">
        <v>5269199</v>
      </c>
      <c r="D60" s="161" t="s">
        <v>12</v>
      </c>
      <c r="E60" s="249" t="s">
        <v>326</v>
      </c>
      <c r="F60" s="162">
        <v>100</v>
      </c>
      <c r="G60" s="324">
        <v>16813</v>
      </c>
      <c r="H60" s="325">
        <v>18267</v>
      </c>
      <c r="I60" s="405">
        <f>G60-H60</f>
        <v>-1454</v>
      </c>
      <c r="J60" s="405">
        <f>$F60*I60</f>
        <v>-145400</v>
      </c>
      <c r="K60" s="405">
        <f>J60/1000000</f>
        <v>-0.1454</v>
      </c>
      <c r="L60" s="324">
        <v>70283</v>
      </c>
      <c r="M60" s="325">
        <v>70288</v>
      </c>
      <c r="N60" s="405">
        <f>L60-M60</f>
        <v>-5</v>
      </c>
      <c r="O60" s="405">
        <f>$F60*N60</f>
        <v>-500</v>
      </c>
      <c r="P60" s="405">
        <f>O60/1000000</f>
        <v>-0.0005</v>
      </c>
      <c r="Q60" s="595"/>
    </row>
    <row r="61" spans="1:17" ht="19.5" customHeight="1">
      <c r="A61" s="155"/>
      <c r="B61" s="163" t="s">
        <v>167</v>
      </c>
      <c r="C61" s="157"/>
      <c r="D61" s="161"/>
      <c r="E61" s="158"/>
      <c r="F61" s="162"/>
      <c r="G61" s="324"/>
      <c r="H61" s="325"/>
      <c r="I61" s="402"/>
      <c r="J61" s="402"/>
      <c r="K61" s="402"/>
      <c r="L61" s="324"/>
      <c r="M61" s="325"/>
      <c r="N61" s="402"/>
      <c r="O61" s="402"/>
      <c r="P61" s="402"/>
      <c r="Q61" s="437"/>
    </row>
    <row r="62" spans="1:17" ht="15.75" thickBot="1">
      <c r="A62" s="166">
        <v>39</v>
      </c>
      <c r="B62" s="429" t="s">
        <v>168</v>
      </c>
      <c r="C62" s="168">
        <v>4865151</v>
      </c>
      <c r="D62" s="751" t="s">
        <v>12</v>
      </c>
      <c r="E62" s="169" t="s">
        <v>13</v>
      </c>
      <c r="F62" s="174">
        <v>100</v>
      </c>
      <c r="G62" s="435">
        <v>21840</v>
      </c>
      <c r="H62" s="436">
        <v>21873</v>
      </c>
      <c r="I62" s="174">
        <f>G62-H62</f>
        <v>-33</v>
      </c>
      <c r="J62" s="174">
        <f>$F62*I62</f>
        <v>-3300</v>
      </c>
      <c r="K62" s="174">
        <f>J62/1000000</f>
        <v>-0.0033</v>
      </c>
      <c r="L62" s="435">
        <v>4889</v>
      </c>
      <c r="M62" s="436">
        <v>4890</v>
      </c>
      <c r="N62" s="174">
        <f>L62-M62</f>
        <v>-1</v>
      </c>
      <c r="O62" s="174">
        <f>$F62*N62</f>
        <v>-100</v>
      </c>
      <c r="P62" s="174">
        <f>O62/1000000</f>
        <v>-0.0001</v>
      </c>
      <c r="Q62" s="752"/>
    </row>
    <row r="63" spans="1:23" s="470" customFormat="1" ht="15.75" customHeight="1" thickBot="1" thickTop="1">
      <c r="A63" s="166"/>
      <c r="B63" s="429"/>
      <c r="C63" s="473"/>
      <c r="D63" s="473"/>
      <c r="E63" s="473"/>
      <c r="F63" s="473"/>
      <c r="G63" s="473"/>
      <c r="H63" s="473"/>
      <c r="I63" s="473"/>
      <c r="J63" s="473"/>
      <c r="K63" s="473"/>
      <c r="L63" s="473"/>
      <c r="M63" s="473"/>
      <c r="N63" s="473"/>
      <c r="O63" s="473"/>
      <c r="P63" s="473"/>
      <c r="Q63" s="473"/>
      <c r="R63" s="251"/>
      <c r="S63" s="251"/>
      <c r="T63" s="251"/>
      <c r="U63" s="473"/>
      <c r="V63" s="473"/>
      <c r="W63" s="473"/>
    </row>
    <row r="64" spans="1:20" ht="15.75" customHeight="1" thickTop="1">
      <c r="A64" s="490"/>
      <c r="B64" s="490"/>
      <c r="C64" s="490"/>
      <c r="D64" s="490"/>
      <c r="E64" s="490"/>
      <c r="F64" s="490"/>
      <c r="G64" s="490"/>
      <c r="H64" s="490"/>
      <c r="I64" s="490"/>
      <c r="J64" s="490"/>
      <c r="K64" s="490"/>
      <c r="L64" s="490"/>
      <c r="M64" s="490"/>
      <c r="N64" s="490"/>
      <c r="O64" s="490"/>
      <c r="P64" s="490"/>
      <c r="Q64" s="89"/>
      <c r="R64" s="89"/>
      <c r="S64" s="89"/>
      <c r="T64" s="89"/>
    </row>
    <row r="65" spans="1:20" ht="24" thickBot="1">
      <c r="A65" s="378" t="s">
        <v>344</v>
      </c>
      <c r="G65" s="470"/>
      <c r="H65" s="470"/>
      <c r="I65" s="45" t="s">
        <v>375</v>
      </c>
      <c r="J65" s="470"/>
      <c r="K65" s="470"/>
      <c r="L65" s="470"/>
      <c r="M65" s="470"/>
      <c r="N65" s="45" t="s">
        <v>376</v>
      </c>
      <c r="O65" s="470"/>
      <c r="P65" s="470"/>
      <c r="R65" s="89"/>
      <c r="S65" s="89"/>
      <c r="T65" s="89"/>
    </row>
    <row r="66" spans="1:20" ht="39.75" thickBot="1" thickTop="1">
      <c r="A66" s="491" t="s">
        <v>8</v>
      </c>
      <c r="B66" s="492" t="s">
        <v>9</v>
      </c>
      <c r="C66" s="493" t="s">
        <v>1</v>
      </c>
      <c r="D66" s="493" t="s">
        <v>2</v>
      </c>
      <c r="E66" s="493" t="s">
        <v>3</v>
      </c>
      <c r="F66" s="493" t="s">
        <v>10</v>
      </c>
      <c r="G66" s="491" t="str">
        <f>G5</f>
        <v>FINAL READING 30/04/2020</v>
      </c>
      <c r="H66" s="493" t="str">
        <f>H5</f>
        <v>INTIAL READING 01/04/2020</v>
      </c>
      <c r="I66" s="493" t="s">
        <v>4</v>
      </c>
      <c r="J66" s="493" t="s">
        <v>5</v>
      </c>
      <c r="K66" s="493" t="s">
        <v>6</v>
      </c>
      <c r="L66" s="491" t="str">
        <f>G66</f>
        <v>FINAL READING 30/04/2020</v>
      </c>
      <c r="M66" s="493" t="str">
        <f>H66</f>
        <v>INTIAL READING 01/04/2020</v>
      </c>
      <c r="N66" s="493" t="s">
        <v>4</v>
      </c>
      <c r="O66" s="493" t="s">
        <v>5</v>
      </c>
      <c r="P66" s="493" t="s">
        <v>6</v>
      </c>
      <c r="Q66" s="494" t="s">
        <v>289</v>
      </c>
      <c r="R66" s="89"/>
      <c r="S66" s="89"/>
      <c r="T66" s="89"/>
    </row>
    <row r="67" spans="1:20" ht="15.75" customHeight="1" thickTop="1">
      <c r="A67" s="495"/>
      <c r="B67" s="428" t="s">
        <v>370</v>
      </c>
      <c r="C67" s="496"/>
      <c r="D67" s="496"/>
      <c r="E67" s="496"/>
      <c r="F67" s="497"/>
      <c r="G67" s="496"/>
      <c r="H67" s="496"/>
      <c r="I67" s="496"/>
      <c r="J67" s="496"/>
      <c r="K67" s="497"/>
      <c r="L67" s="496"/>
      <c r="M67" s="496"/>
      <c r="N67" s="496"/>
      <c r="O67" s="496"/>
      <c r="P67" s="496"/>
      <c r="Q67" s="498"/>
      <c r="R67" s="89"/>
      <c r="S67" s="89"/>
      <c r="T67" s="89"/>
    </row>
    <row r="68" spans="1:20" ht="15.75" customHeight="1">
      <c r="A68" s="155">
        <v>1</v>
      </c>
      <c r="B68" s="156" t="s">
        <v>416</v>
      </c>
      <c r="C68" s="157">
        <v>5295127</v>
      </c>
      <c r="D68" s="331" t="s">
        <v>12</v>
      </c>
      <c r="E68" s="311" t="s">
        <v>326</v>
      </c>
      <c r="F68" s="162">
        <v>-100</v>
      </c>
      <c r="G68" s="324">
        <v>442133</v>
      </c>
      <c r="H68" s="325">
        <v>441116</v>
      </c>
      <c r="I68" s="266">
        <f>G68-H68</f>
        <v>1017</v>
      </c>
      <c r="J68" s="266">
        <f>$F68*I68</f>
        <v>-101700</v>
      </c>
      <c r="K68" s="266">
        <f>J68/1000000</f>
        <v>-0.1017</v>
      </c>
      <c r="L68" s="324">
        <v>84604</v>
      </c>
      <c r="M68" s="325">
        <v>84604</v>
      </c>
      <c r="N68" s="266">
        <f>L68-M68</f>
        <v>0</v>
      </c>
      <c r="O68" s="266">
        <f>$F68*N68</f>
        <v>0</v>
      </c>
      <c r="P68" s="266">
        <f>O68/1000000</f>
        <v>0</v>
      </c>
      <c r="Q68" s="449"/>
      <c r="R68" s="89"/>
      <c r="S68" s="89"/>
      <c r="T68" s="89"/>
    </row>
    <row r="69" spans="1:20" ht="15.75" customHeight="1">
      <c r="A69" s="155"/>
      <c r="B69" s="156"/>
      <c r="C69" s="157"/>
      <c r="D69" s="331"/>
      <c r="E69" s="311"/>
      <c r="F69" s="162">
        <v>-100</v>
      </c>
      <c r="G69" s="324">
        <v>440748</v>
      </c>
      <c r="H69" s="325">
        <v>440375</v>
      </c>
      <c r="I69" s="266">
        <f>G69-H69</f>
        <v>373</v>
      </c>
      <c r="J69" s="266">
        <f>$F69*I69</f>
        <v>-37300</v>
      </c>
      <c r="K69" s="266">
        <f>J69/1000000</f>
        <v>-0.0373</v>
      </c>
      <c r="L69" s="324"/>
      <c r="M69" s="325"/>
      <c r="N69" s="266"/>
      <c r="O69" s="266"/>
      <c r="P69" s="266"/>
      <c r="Q69" s="449"/>
      <c r="R69" s="89"/>
      <c r="S69" s="89"/>
      <c r="T69" s="89"/>
    </row>
    <row r="70" spans="1:20" ht="15.75" customHeight="1">
      <c r="A70" s="155"/>
      <c r="B70" s="156"/>
      <c r="C70" s="157"/>
      <c r="D70" s="331"/>
      <c r="E70" s="311"/>
      <c r="F70" s="162">
        <v>-100</v>
      </c>
      <c r="G70" s="324">
        <v>436213</v>
      </c>
      <c r="H70" s="325">
        <v>434034</v>
      </c>
      <c r="I70" s="266">
        <f>G70-H70</f>
        <v>2179</v>
      </c>
      <c r="J70" s="266">
        <f>$F70*I70</f>
        <v>-217900</v>
      </c>
      <c r="K70" s="266">
        <f>J70/1000000</f>
        <v>-0.2179</v>
      </c>
      <c r="L70" s="324"/>
      <c r="M70" s="325"/>
      <c r="N70" s="266"/>
      <c r="O70" s="266"/>
      <c r="P70" s="266"/>
      <c r="Q70" s="449"/>
      <c r="R70" s="89"/>
      <c r="S70" s="89"/>
      <c r="T70" s="89"/>
    </row>
    <row r="71" spans="1:20" ht="15.75" customHeight="1">
      <c r="A71" s="155">
        <v>2</v>
      </c>
      <c r="B71" s="156" t="s">
        <v>419</v>
      </c>
      <c r="C71" s="157">
        <v>5128400</v>
      </c>
      <c r="D71" s="331" t="s">
        <v>12</v>
      </c>
      <c r="E71" s="311" t="s">
        <v>326</v>
      </c>
      <c r="F71" s="162">
        <v>-1000</v>
      </c>
      <c r="G71" s="324">
        <v>4177</v>
      </c>
      <c r="H71" s="325">
        <v>4392</v>
      </c>
      <c r="I71" s="266">
        <f>G71-H71</f>
        <v>-215</v>
      </c>
      <c r="J71" s="266">
        <f>$F71*I71</f>
        <v>215000</v>
      </c>
      <c r="K71" s="266">
        <f>J71/1000000</f>
        <v>0.215</v>
      </c>
      <c r="L71" s="324">
        <v>1888</v>
      </c>
      <c r="M71" s="325">
        <v>1888</v>
      </c>
      <c r="N71" s="266">
        <f>L71-M71</f>
        <v>0</v>
      </c>
      <c r="O71" s="266">
        <f>$F71*N71</f>
        <v>0</v>
      </c>
      <c r="P71" s="266">
        <f>O71/1000000</f>
        <v>0</v>
      </c>
      <c r="Q71" s="449"/>
      <c r="R71" s="89"/>
      <c r="S71" s="89"/>
      <c r="T71" s="89"/>
    </row>
    <row r="72" spans="1:20" ht="15.75" customHeight="1">
      <c r="A72" s="499"/>
      <c r="B72" s="301" t="s">
        <v>341</v>
      </c>
      <c r="C72" s="319"/>
      <c r="D72" s="331"/>
      <c r="E72" s="311"/>
      <c r="F72" s="162"/>
      <c r="G72" s="324"/>
      <c r="H72" s="325"/>
      <c r="I72" s="159"/>
      <c r="J72" s="159"/>
      <c r="K72" s="159"/>
      <c r="L72" s="324"/>
      <c r="M72" s="325"/>
      <c r="N72" s="159"/>
      <c r="O72" s="159"/>
      <c r="P72" s="159"/>
      <c r="Q72" s="449"/>
      <c r="R72" s="89"/>
      <c r="S72" s="89"/>
      <c r="T72" s="89"/>
    </row>
    <row r="73" spans="1:20" ht="15.75" customHeight="1">
      <c r="A73" s="155">
        <v>3</v>
      </c>
      <c r="B73" s="156" t="s">
        <v>342</v>
      </c>
      <c r="C73" s="157">
        <v>4902555</v>
      </c>
      <c r="D73" s="331" t="s">
        <v>12</v>
      </c>
      <c r="E73" s="311" t="s">
        <v>326</v>
      </c>
      <c r="F73" s="162">
        <v>-75</v>
      </c>
      <c r="G73" s="324">
        <v>10809</v>
      </c>
      <c r="H73" s="325">
        <v>10809</v>
      </c>
      <c r="I73" s="266">
        <f>G73-H73</f>
        <v>0</v>
      </c>
      <c r="J73" s="266">
        <f>$F73*I73</f>
        <v>0</v>
      </c>
      <c r="K73" s="266">
        <f>J73/1000000</f>
        <v>0</v>
      </c>
      <c r="L73" s="324">
        <v>21990</v>
      </c>
      <c r="M73" s="325">
        <v>21986</v>
      </c>
      <c r="N73" s="266">
        <f>L73-M73</f>
        <v>4</v>
      </c>
      <c r="O73" s="266">
        <f>$F73*N73</f>
        <v>-300</v>
      </c>
      <c r="P73" s="266">
        <f>O73/1000000</f>
        <v>-0.0003</v>
      </c>
      <c r="Q73" s="449"/>
      <c r="R73" s="89"/>
      <c r="S73" s="89"/>
      <c r="T73" s="89"/>
    </row>
    <row r="74" spans="1:23" s="470" customFormat="1" ht="15.75" customHeight="1" thickBot="1">
      <c r="A74" s="166">
        <v>4</v>
      </c>
      <c r="B74" s="429" t="s">
        <v>343</v>
      </c>
      <c r="C74" s="168">
        <v>4902581</v>
      </c>
      <c r="D74" s="751" t="s">
        <v>12</v>
      </c>
      <c r="E74" s="169" t="s">
        <v>326</v>
      </c>
      <c r="F74" s="174">
        <v>-100</v>
      </c>
      <c r="G74" s="435">
        <v>5309</v>
      </c>
      <c r="H74" s="436">
        <v>5309</v>
      </c>
      <c r="I74" s="174">
        <f>G74-H74</f>
        <v>0</v>
      </c>
      <c r="J74" s="174">
        <f>$F74*I74</f>
        <v>0</v>
      </c>
      <c r="K74" s="174">
        <f>J74/1000000</f>
        <v>0</v>
      </c>
      <c r="L74" s="435">
        <v>14017</v>
      </c>
      <c r="M74" s="436">
        <v>13969</v>
      </c>
      <c r="N74" s="174">
        <f>L74-M74</f>
        <v>48</v>
      </c>
      <c r="O74" s="174">
        <f>$F74*N74</f>
        <v>-4800</v>
      </c>
      <c r="P74" s="174">
        <f>O74/1000000</f>
        <v>-0.0048</v>
      </c>
      <c r="Q74" s="752"/>
      <c r="R74" s="251"/>
      <c r="S74" s="251"/>
      <c r="T74" s="251"/>
      <c r="U74" s="473"/>
      <c r="V74" s="473"/>
      <c r="W74" s="473"/>
    </row>
    <row r="75" spans="1:20" ht="15.75" customHeight="1" thickTop="1">
      <c r="A75" s="490"/>
      <c r="B75" s="490"/>
      <c r="C75" s="490"/>
      <c r="D75" s="490"/>
      <c r="E75" s="490"/>
      <c r="F75" s="490"/>
      <c r="G75" s="490"/>
      <c r="H75" s="490"/>
      <c r="I75" s="490"/>
      <c r="J75" s="490"/>
      <c r="K75" s="490"/>
      <c r="L75" s="490"/>
      <c r="M75" s="490"/>
      <c r="N75" s="490"/>
      <c r="O75" s="490"/>
      <c r="P75" s="490"/>
      <c r="Q75" s="89"/>
      <c r="R75" s="89"/>
      <c r="S75" s="89"/>
      <c r="T75" s="89"/>
    </row>
    <row r="76" spans="1:20" ht="15.75" customHeight="1">
      <c r="A76" s="490"/>
      <c r="B76" s="490"/>
      <c r="C76" s="490"/>
      <c r="D76" s="490"/>
      <c r="E76" s="490"/>
      <c r="F76" s="490"/>
      <c r="G76" s="490"/>
      <c r="H76" s="490"/>
      <c r="I76" s="490"/>
      <c r="J76" s="490"/>
      <c r="K76" s="490"/>
      <c r="L76" s="490"/>
      <c r="M76" s="490"/>
      <c r="N76" s="490"/>
      <c r="O76" s="490"/>
      <c r="P76" s="490"/>
      <c r="Q76" s="89"/>
      <c r="R76" s="89"/>
      <c r="S76" s="89"/>
      <c r="T76" s="89"/>
    </row>
    <row r="77" spans="1:16" ht="25.5" customHeight="1">
      <c r="A77" s="172" t="s">
        <v>318</v>
      </c>
      <c r="B77" s="478"/>
      <c r="C77" s="75"/>
      <c r="D77" s="478"/>
      <c r="E77" s="478"/>
      <c r="F77" s="478"/>
      <c r="G77" s="478"/>
      <c r="H77" s="478"/>
      <c r="I77" s="478"/>
      <c r="J77" s="478"/>
      <c r="K77" s="596">
        <f>SUM(K9:K63)+SUM(K68:K76)-K33</f>
        <v>-1.75234711</v>
      </c>
      <c r="L77" s="597"/>
      <c r="M77" s="597"/>
      <c r="N77" s="597"/>
      <c r="O77" s="597"/>
      <c r="P77" s="596">
        <f>SUM(P9:P63)+SUM(P68:P76)-P33</f>
        <v>-1.06403833</v>
      </c>
    </row>
    <row r="78" spans="1:16" ht="12.75">
      <c r="A78" s="478"/>
      <c r="B78" s="478"/>
      <c r="C78" s="478"/>
      <c r="D78" s="478"/>
      <c r="E78" s="478"/>
      <c r="F78" s="478"/>
      <c r="G78" s="478"/>
      <c r="H78" s="478"/>
      <c r="I78" s="478"/>
      <c r="J78" s="478"/>
      <c r="K78" s="478"/>
      <c r="L78" s="478"/>
      <c r="M78" s="478"/>
      <c r="N78" s="478"/>
      <c r="O78" s="478"/>
      <c r="P78" s="478"/>
    </row>
    <row r="79" spans="1:16" ht="9.75" customHeight="1">
      <c r="A79" s="478"/>
      <c r="B79" s="478"/>
      <c r="C79" s="478"/>
      <c r="D79" s="478"/>
      <c r="E79" s="478"/>
      <c r="F79" s="478"/>
      <c r="G79" s="478"/>
      <c r="H79" s="478"/>
      <c r="I79" s="478"/>
      <c r="J79" s="478"/>
      <c r="K79" s="478"/>
      <c r="L79" s="478"/>
      <c r="M79" s="478"/>
      <c r="N79" s="478"/>
      <c r="O79" s="478"/>
      <c r="P79" s="478"/>
    </row>
    <row r="80" spans="1:16" ht="12.75" hidden="1">
      <c r="A80" s="478"/>
      <c r="B80" s="478"/>
      <c r="C80" s="478"/>
      <c r="D80" s="478"/>
      <c r="E80" s="478"/>
      <c r="F80" s="478"/>
      <c r="G80" s="478"/>
      <c r="H80" s="478"/>
      <c r="I80" s="478"/>
      <c r="J80" s="478"/>
      <c r="K80" s="478"/>
      <c r="L80" s="478"/>
      <c r="M80" s="478"/>
      <c r="N80" s="478"/>
      <c r="O80" s="478"/>
      <c r="P80" s="478"/>
    </row>
    <row r="81" spans="1:16" ht="23.25" customHeight="1" thickBot="1">
      <c r="A81" s="478"/>
      <c r="B81" s="478"/>
      <c r="C81" s="598"/>
      <c r="D81" s="478"/>
      <c r="E81" s="478"/>
      <c r="F81" s="478"/>
      <c r="G81" s="478"/>
      <c r="H81" s="478"/>
      <c r="I81" s="478"/>
      <c r="J81" s="599"/>
      <c r="K81" s="544" t="s">
        <v>319</v>
      </c>
      <c r="L81" s="478"/>
      <c r="M81" s="478"/>
      <c r="N81" s="478"/>
      <c r="O81" s="478"/>
      <c r="P81" s="544" t="s">
        <v>320</v>
      </c>
    </row>
    <row r="82" spans="1:17" ht="20.25">
      <c r="A82" s="600"/>
      <c r="B82" s="601"/>
      <c r="C82" s="172"/>
      <c r="D82" s="532"/>
      <c r="E82" s="532"/>
      <c r="F82" s="532"/>
      <c r="G82" s="532"/>
      <c r="H82" s="532"/>
      <c r="I82" s="532"/>
      <c r="J82" s="602"/>
      <c r="K82" s="601"/>
      <c r="L82" s="601"/>
      <c r="M82" s="601"/>
      <c r="N82" s="601"/>
      <c r="O82" s="601"/>
      <c r="P82" s="601"/>
      <c r="Q82" s="533"/>
    </row>
    <row r="83" spans="1:17" ht="20.25">
      <c r="A83" s="237"/>
      <c r="B83" s="172" t="s">
        <v>316</v>
      </c>
      <c r="C83" s="172"/>
      <c r="D83" s="603"/>
      <c r="E83" s="603"/>
      <c r="F83" s="603"/>
      <c r="G83" s="603"/>
      <c r="H83" s="603"/>
      <c r="I83" s="603"/>
      <c r="J83" s="603"/>
      <c r="K83" s="604">
        <f>K77</f>
        <v>-1.75234711</v>
      </c>
      <c r="L83" s="605"/>
      <c r="M83" s="605"/>
      <c r="N83" s="605"/>
      <c r="O83" s="605"/>
      <c r="P83" s="604">
        <f>P77</f>
        <v>-1.06403833</v>
      </c>
      <c r="Q83" s="534"/>
    </row>
    <row r="84" spans="1:17" ht="20.25">
      <c r="A84" s="237"/>
      <c r="B84" s="172"/>
      <c r="C84" s="172"/>
      <c r="D84" s="603"/>
      <c r="E84" s="603"/>
      <c r="F84" s="603"/>
      <c r="G84" s="603"/>
      <c r="H84" s="603"/>
      <c r="I84" s="606"/>
      <c r="J84" s="56"/>
      <c r="K84" s="591"/>
      <c r="L84" s="591"/>
      <c r="M84" s="591"/>
      <c r="N84" s="591"/>
      <c r="O84" s="591"/>
      <c r="P84" s="591"/>
      <c r="Q84" s="534"/>
    </row>
    <row r="85" spans="1:17" ht="20.25">
      <c r="A85" s="237"/>
      <c r="B85" s="172" t="s">
        <v>309</v>
      </c>
      <c r="C85" s="172"/>
      <c r="D85" s="603"/>
      <c r="E85" s="603"/>
      <c r="F85" s="603"/>
      <c r="G85" s="603"/>
      <c r="H85" s="603"/>
      <c r="I85" s="603"/>
      <c r="J85" s="603"/>
      <c r="K85" s="604">
        <f>'STEPPED UP GENCO'!K43</f>
        <v>-0.8322581044</v>
      </c>
      <c r="L85" s="604"/>
      <c r="M85" s="604"/>
      <c r="N85" s="604"/>
      <c r="O85" s="604"/>
      <c r="P85" s="604">
        <f>'STEPPED UP GENCO'!P43</f>
        <v>-0.006682569999999998</v>
      </c>
      <c r="Q85" s="534"/>
    </row>
    <row r="86" spans="1:17" ht="20.25">
      <c r="A86" s="237"/>
      <c r="B86" s="172"/>
      <c r="C86" s="172"/>
      <c r="D86" s="607"/>
      <c r="E86" s="607"/>
      <c r="F86" s="607"/>
      <c r="G86" s="607"/>
      <c r="H86" s="607"/>
      <c r="I86" s="608"/>
      <c r="J86" s="609"/>
      <c r="K86" s="470"/>
      <c r="L86" s="470"/>
      <c r="M86" s="470"/>
      <c r="N86" s="470"/>
      <c r="O86" s="470"/>
      <c r="P86" s="470"/>
      <c r="Q86" s="534"/>
    </row>
    <row r="87" spans="1:17" ht="20.25">
      <c r="A87" s="237"/>
      <c r="B87" s="172" t="s">
        <v>317</v>
      </c>
      <c r="C87" s="172"/>
      <c r="D87" s="470"/>
      <c r="E87" s="470"/>
      <c r="F87" s="470"/>
      <c r="G87" s="470"/>
      <c r="H87" s="470"/>
      <c r="I87" s="470"/>
      <c r="J87" s="470"/>
      <c r="K87" s="279">
        <f>SUM(K83:K86)</f>
        <v>-2.5846052144000002</v>
      </c>
      <c r="L87" s="470"/>
      <c r="M87" s="470"/>
      <c r="N87" s="470"/>
      <c r="O87" s="470"/>
      <c r="P87" s="610">
        <f>SUM(P83:P86)</f>
        <v>-1.0707209</v>
      </c>
      <c r="Q87" s="534"/>
    </row>
    <row r="88" spans="1:17" ht="20.25">
      <c r="A88" s="558"/>
      <c r="B88" s="470"/>
      <c r="C88" s="172"/>
      <c r="D88" s="470"/>
      <c r="E88" s="470"/>
      <c r="F88" s="470"/>
      <c r="G88" s="470"/>
      <c r="H88" s="470"/>
      <c r="I88" s="470"/>
      <c r="J88" s="470"/>
      <c r="K88" s="470"/>
      <c r="L88" s="470"/>
      <c r="M88" s="470"/>
      <c r="N88" s="470"/>
      <c r="O88" s="470"/>
      <c r="P88" s="470"/>
      <c r="Q88" s="534"/>
    </row>
    <row r="89" spans="1:17" ht="13.5" thickBot="1">
      <c r="A89" s="559"/>
      <c r="B89" s="535"/>
      <c r="C89" s="535"/>
      <c r="D89" s="535"/>
      <c r="E89" s="535"/>
      <c r="F89" s="535"/>
      <c r="G89" s="535"/>
      <c r="H89" s="535"/>
      <c r="I89" s="535"/>
      <c r="J89" s="535"/>
      <c r="K89" s="535"/>
      <c r="L89" s="535"/>
      <c r="M89" s="535"/>
      <c r="N89" s="535"/>
      <c r="O89" s="535"/>
      <c r="P89" s="535"/>
      <c r="Q89" s="536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5"/>
  <sheetViews>
    <sheetView view="pageBreakPreview" zoomScale="70" zoomScaleNormal="70" zoomScaleSheetLayoutView="70" zoomScalePageLayoutView="0" workbookViewId="0" topLeftCell="A1">
      <selection activeCell="K20" sqref="K20"/>
    </sheetView>
  </sheetViews>
  <sheetFormatPr defaultColWidth="9.140625" defaultRowHeight="12.75"/>
  <cols>
    <col min="1" max="1" width="4.7109375" style="433" customWidth="1"/>
    <col min="2" max="2" width="26.7109375" style="433" customWidth="1"/>
    <col min="3" max="3" width="18.57421875" style="433" customWidth="1"/>
    <col min="4" max="4" width="12.8515625" style="433" customWidth="1"/>
    <col min="5" max="5" width="22.140625" style="433" customWidth="1"/>
    <col min="6" max="6" width="14.421875" style="433" customWidth="1"/>
    <col min="7" max="7" width="15.57421875" style="433" customWidth="1"/>
    <col min="8" max="8" width="15.28125" style="433" customWidth="1"/>
    <col min="9" max="9" width="15.00390625" style="433" customWidth="1"/>
    <col min="10" max="10" width="16.7109375" style="433" customWidth="1"/>
    <col min="11" max="11" width="16.57421875" style="433" customWidth="1"/>
    <col min="12" max="12" width="17.140625" style="433" customWidth="1"/>
    <col min="13" max="13" width="14.7109375" style="433" customWidth="1"/>
    <col min="14" max="14" width="15.7109375" style="433" customWidth="1"/>
    <col min="15" max="15" width="18.28125" style="433" customWidth="1"/>
    <col min="16" max="16" width="17.140625" style="433" customWidth="1"/>
    <col min="17" max="17" width="22.00390625" style="433" customWidth="1"/>
    <col min="18" max="16384" width="9.140625" style="433" customWidth="1"/>
  </cols>
  <sheetData>
    <row r="1" ht="26.25" customHeight="1">
      <c r="A1" s="1" t="s">
        <v>219</v>
      </c>
    </row>
    <row r="2" spans="1:17" ht="23.25" customHeight="1">
      <c r="A2" s="2" t="s">
        <v>220</v>
      </c>
      <c r="P2" s="611" t="str">
        <f>NDPL!Q1</f>
        <v>APRIL-2020</v>
      </c>
      <c r="Q2" s="611"/>
    </row>
    <row r="3" ht="23.25">
      <c r="A3" s="178" t="s">
        <v>200</v>
      </c>
    </row>
    <row r="4" spans="1:16" ht="24" thickBot="1">
      <c r="A4" s="3"/>
      <c r="G4" s="470"/>
      <c r="H4" s="470"/>
      <c r="I4" s="45" t="s">
        <v>375</v>
      </c>
      <c r="J4" s="470"/>
      <c r="K4" s="470"/>
      <c r="L4" s="470"/>
      <c r="M4" s="470"/>
      <c r="N4" s="45" t="s">
        <v>376</v>
      </c>
      <c r="O4" s="470"/>
      <c r="P4" s="470"/>
    </row>
    <row r="5" spans="1:17" ht="51.75" customHeight="1" thickBot="1" thickTop="1">
      <c r="A5" s="491" t="s">
        <v>8</v>
      </c>
      <c r="B5" s="492" t="s">
        <v>9</v>
      </c>
      <c r="C5" s="493" t="s">
        <v>1</v>
      </c>
      <c r="D5" s="493" t="s">
        <v>2</v>
      </c>
      <c r="E5" s="493" t="s">
        <v>3</v>
      </c>
      <c r="F5" s="493" t="s">
        <v>10</v>
      </c>
      <c r="G5" s="491" t="str">
        <f>NDPL!G5</f>
        <v>FINAL READING 30/04/2020</v>
      </c>
      <c r="H5" s="493" t="str">
        <f>NDPL!H5</f>
        <v>INTIAL READING 01/04/2020</v>
      </c>
      <c r="I5" s="493" t="s">
        <v>4</v>
      </c>
      <c r="J5" s="493" t="s">
        <v>5</v>
      </c>
      <c r="K5" s="493" t="s">
        <v>6</v>
      </c>
      <c r="L5" s="491" t="str">
        <f>NDPL!G5</f>
        <v>FINAL READING 30/04/2020</v>
      </c>
      <c r="M5" s="493" t="str">
        <f>NDPL!H5</f>
        <v>INTIAL READING 01/04/2020</v>
      </c>
      <c r="N5" s="493" t="s">
        <v>4</v>
      </c>
      <c r="O5" s="493" t="s">
        <v>5</v>
      </c>
      <c r="P5" s="493" t="s">
        <v>6</v>
      </c>
      <c r="Q5" s="494" t="s">
        <v>289</v>
      </c>
    </row>
    <row r="6" ht="14.25" thickBot="1" thickTop="1"/>
    <row r="7" spans="1:17" ht="24" customHeight="1" thickTop="1">
      <c r="A7" s="395" t="s">
        <v>214</v>
      </c>
      <c r="B7" s="57"/>
      <c r="C7" s="58"/>
      <c r="D7" s="58"/>
      <c r="E7" s="58"/>
      <c r="F7" s="58"/>
      <c r="G7" s="590"/>
      <c r="H7" s="588"/>
      <c r="I7" s="588"/>
      <c r="J7" s="588"/>
      <c r="K7" s="612"/>
      <c r="L7" s="613"/>
      <c r="M7" s="483"/>
      <c r="N7" s="588"/>
      <c r="O7" s="588"/>
      <c r="P7" s="614"/>
      <c r="Q7" s="521"/>
    </row>
    <row r="8" spans="1:17" ht="24" customHeight="1">
      <c r="A8" s="615" t="s">
        <v>201</v>
      </c>
      <c r="B8" s="85"/>
      <c r="C8" s="85"/>
      <c r="D8" s="85"/>
      <c r="E8" s="85"/>
      <c r="F8" s="85"/>
      <c r="G8" s="101"/>
      <c r="H8" s="591"/>
      <c r="I8" s="380"/>
      <c r="J8" s="380"/>
      <c r="K8" s="616"/>
      <c r="L8" s="381"/>
      <c r="M8" s="380"/>
      <c r="N8" s="380"/>
      <c r="O8" s="380"/>
      <c r="P8" s="617"/>
      <c r="Q8" s="437"/>
    </row>
    <row r="9" spans="1:17" ht="24" customHeight="1">
      <c r="A9" s="618" t="s">
        <v>202</v>
      </c>
      <c r="B9" s="85"/>
      <c r="C9" s="85"/>
      <c r="D9" s="85"/>
      <c r="E9" s="85"/>
      <c r="F9" s="85"/>
      <c r="G9" s="101"/>
      <c r="H9" s="591"/>
      <c r="I9" s="380"/>
      <c r="J9" s="380"/>
      <c r="K9" s="616"/>
      <c r="L9" s="381"/>
      <c r="M9" s="380"/>
      <c r="N9" s="380"/>
      <c r="O9" s="380"/>
      <c r="P9" s="617"/>
      <c r="Q9" s="437"/>
    </row>
    <row r="10" spans="1:17" ht="24" customHeight="1">
      <c r="A10" s="257">
        <v>1</v>
      </c>
      <c r="B10" s="259" t="s">
        <v>216</v>
      </c>
      <c r="C10" s="394">
        <v>5128430</v>
      </c>
      <c r="D10" s="261" t="s">
        <v>12</v>
      </c>
      <c r="E10" s="260" t="s">
        <v>326</v>
      </c>
      <c r="F10" s="261">
        <v>200</v>
      </c>
      <c r="G10" s="324">
        <v>3654</v>
      </c>
      <c r="H10" s="325">
        <v>3654</v>
      </c>
      <c r="I10" s="431">
        <f aca="true" t="shared" si="0" ref="I10:I15">G10-H10</f>
        <v>0</v>
      </c>
      <c r="J10" s="431">
        <f aca="true" t="shared" si="1" ref="J10:J15">$F10*I10</f>
        <v>0</v>
      </c>
      <c r="K10" s="769">
        <f aca="true" t="shared" si="2" ref="K10:K15">J10/1000000</f>
        <v>0</v>
      </c>
      <c r="L10" s="324">
        <v>63810</v>
      </c>
      <c r="M10" s="325">
        <v>65091</v>
      </c>
      <c r="N10" s="431">
        <f aca="true" t="shared" si="3" ref="N10:N15">L10-M10</f>
        <v>-1281</v>
      </c>
      <c r="O10" s="431">
        <f aca="true" t="shared" si="4" ref="O10:O15">$F10*N10</f>
        <v>-256200</v>
      </c>
      <c r="P10" s="453">
        <f aca="true" t="shared" si="5" ref="P10:P15">O10/1000000</f>
        <v>-0.2562</v>
      </c>
      <c r="Q10" s="437"/>
    </row>
    <row r="11" spans="1:17" ht="24" customHeight="1">
      <c r="A11" s="257">
        <v>2</v>
      </c>
      <c r="B11" s="259" t="s">
        <v>217</v>
      </c>
      <c r="C11" s="394">
        <v>4864819</v>
      </c>
      <c r="D11" s="261" t="s">
        <v>12</v>
      </c>
      <c r="E11" s="260" t="s">
        <v>326</v>
      </c>
      <c r="F11" s="261">
        <v>160</v>
      </c>
      <c r="G11" s="324">
        <v>32</v>
      </c>
      <c r="H11" s="325">
        <v>32</v>
      </c>
      <c r="I11" s="431">
        <f>G11-H11</f>
        <v>0</v>
      </c>
      <c r="J11" s="431">
        <f>$F11*I11</f>
        <v>0</v>
      </c>
      <c r="K11" s="769">
        <f>J11/1000000</f>
        <v>0</v>
      </c>
      <c r="L11" s="324">
        <v>7271</v>
      </c>
      <c r="M11" s="325">
        <v>4980</v>
      </c>
      <c r="N11" s="431">
        <f>L11-M11</f>
        <v>2291</v>
      </c>
      <c r="O11" s="431">
        <f>$F11*N11</f>
        <v>366560</v>
      </c>
      <c r="P11" s="453">
        <f>O11/1000000</f>
        <v>0.36656</v>
      </c>
      <c r="Q11" s="437"/>
    </row>
    <row r="12" spans="1:17" ht="24" customHeight="1">
      <c r="A12" s="257">
        <v>3</v>
      </c>
      <c r="B12" s="259" t="s">
        <v>203</v>
      </c>
      <c r="C12" s="394">
        <v>4864846</v>
      </c>
      <c r="D12" s="261" t="s">
        <v>12</v>
      </c>
      <c r="E12" s="260" t="s">
        <v>326</v>
      </c>
      <c r="F12" s="261">
        <v>1000</v>
      </c>
      <c r="G12" s="324">
        <v>4510</v>
      </c>
      <c r="H12" s="325">
        <v>4510</v>
      </c>
      <c r="I12" s="431">
        <f t="shared" si="0"/>
        <v>0</v>
      </c>
      <c r="J12" s="431">
        <f t="shared" si="1"/>
        <v>0</v>
      </c>
      <c r="K12" s="769">
        <f t="shared" si="2"/>
        <v>0</v>
      </c>
      <c r="L12" s="324">
        <v>55668</v>
      </c>
      <c r="M12" s="325">
        <v>55697</v>
      </c>
      <c r="N12" s="431">
        <f t="shared" si="3"/>
        <v>-29</v>
      </c>
      <c r="O12" s="431">
        <f t="shared" si="4"/>
        <v>-29000</v>
      </c>
      <c r="P12" s="453">
        <f t="shared" si="5"/>
        <v>-0.029</v>
      </c>
      <c r="Q12" s="437"/>
    </row>
    <row r="13" spans="1:17" ht="24" customHeight="1">
      <c r="A13" s="257">
        <v>4</v>
      </c>
      <c r="B13" s="259" t="s">
        <v>204</v>
      </c>
      <c r="C13" s="394">
        <v>4864918</v>
      </c>
      <c r="D13" s="261" t="s">
        <v>12</v>
      </c>
      <c r="E13" s="260" t="s">
        <v>326</v>
      </c>
      <c r="F13" s="261">
        <v>400</v>
      </c>
      <c r="G13" s="324">
        <v>165</v>
      </c>
      <c r="H13" s="325">
        <v>165</v>
      </c>
      <c r="I13" s="431">
        <f t="shared" si="0"/>
        <v>0</v>
      </c>
      <c r="J13" s="431">
        <f t="shared" si="1"/>
        <v>0</v>
      </c>
      <c r="K13" s="769">
        <f t="shared" si="2"/>
        <v>0</v>
      </c>
      <c r="L13" s="324">
        <v>16692</v>
      </c>
      <c r="M13" s="325">
        <v>16743</v>
      </c>
      <c r="N13" s="431">
        <f t="shared" si="3"/>
        <v>-51</v>
      </c>
      <c r="O13" s="431">
        <f t="shared" si="4"/>
        <v>-20400</v>
      </c>
      <c r="P13" s="453">
        <f t="shared" si="5"/>
        <v>-0.0204</v>
      </c>
      <c r="Q13" s="437"/>
    </row>
    <row r="14" spans="1:17" ht="24" customHeight="1">
      <c r="A14" s="257">
        <v>5</v>
      </c>
      <c r="B14" s="259" t="s">
        <v>384</v>
      </c>
      <c r="C14" s="394">
        <v>4864894</v>
      </c>
      <c r="D14" s="261" t="s">
        <v>12</v>
      </c>
      <c r="E14" s="260" t="s">
        <v>326</v>
      </c>
      <c r="F14" s="261">
        <v>800</v>
      </c>
      <c r="G14" s="324">
        <v>12</v>
      </c>
      <c r="H14" s="325">
        <v>11</v>
      </c>
      <c r="I14" s="431">
        <f>G14-H14</f>
        <v>1</v>
      </c>
      <c r="J14" s="431">
        <f>$F14*I14</f>
        <v>800</v>
      </c>
      <c r="K14" s="769">
        <f>J14/1000000</f>
        <v>0.0008</v>
      </c>
      <c r="L14" s="324">
        <v>425</v>
      </c>
      <c r="M14" s="325">
        <v>475</v>
      </c>
      <c r="N14" s="431">
        <f>L14-M14</f>
        <v>-50</v>
      </c>
      <c r="O14" s="431">
        <f>$F14*N14</f>
        <v>-40000</v>
      </c>
      <c r="P14" s="453">
        <f>O14/1000000</f>
        <v>-0.04</v>
      </c>
      <c r="Q14" s="437"/>
    </row>
    <row r="15" spans="1:17" ht="24" customHeight="1">
      <c r="A15" s="257">
        <v>6</v>
      </c>
      <c r="B15" s="259" t="s">
        <v>383</v>
      </c>
      <c r="C15" s="394">
        <v>5128425</v>
      </c>
      <c r="D15" s="261" t="s">
        <v>12</v>
      </c>
      <c r="E15" s="260" t="s">
        <v>326</v>
      </c>
      <c r="F15" s="261">
        <v>400</v>
      </c>
      <c r="G15" s="324">
        <v>1440</v>
      </c>
      <c r="H15" s="325">
        <v>1442</v>
      </c>
      <c r="I15" s="431">
        <f t="shared" si="0"/>
        <v>-2</v>
      </c>
      <c r="J15" s="431">
        <f t="shared" si="1"/>
        <v>-800</v>
      </c>
      <c r="K15" s="769">
        <f t="shared" si="2"/>
        <v>-0.0008</v>
      </c>
      <c r="L15" s="324">
        <v>4681</v>
      </c>
      <c r="M15" s="325">
        <v>4692</v>
      </c>
      <c r="N15" s="431">
        <f t="shared" si="3"/>
        <v>-11</v>
      </c>
      <c r="O15" s="431">
        <f t="shared" si="4"/>
        <v>-4400</v>
      </c>
      <c r="P15" s="453">
        <f t="shared" si="5"/>
        <v>-0.0044</v>
      </c>
      <c r="Q15" s="437"/>
    </row>
    <row r="16" spans="1:17" ht="24" customHeight="1">
      <c r="A16" s="619" t="s">
        <v>205</v>
      </c>
      <c r="B16" s="259"/>
      <c r="C16" s="394"/>
      <c r="D16" s="261"/>
      <c r="E16" s="259"/>
      <c r="F16" s="261"/>
      <c r="G16" s="324"/>
      <c r="H16" s="325"/>
      <c r="I16" s="431"/>
      <c r="J16" s="431"/>
      <c r="K16" s="769"/>
      <c r="L16" s="324"/>
      <c r="M16" s="325"/>
      <c r="N16" s="431"/>
      <c r="O16" s="431"/>
      <c r="P16" s="453"/>
      <c r="Q16" s="437"/>
    </row>
    <row r="17" spans="1:17" ht="24" customHeight="1">
      <c r="A17" s="257">
        <v>7</v>
      </c>
      <c r="B17" s="259" t="s">
        <v>218</v>
      </c>
      <c r="C17" s="394">
        <v>4864804</v>
      </c>
      <c r="D17" s="261" t="s">
        <v>12</v>
      </c>
      <c r="E17" s="260" t="s">
        <v>326</v>
      </c>
      <c r="F17" s="261">
        <v>200</v>
      </c>
      <c r="G17" s="324">
        <v>994312</v>
      </c>
      <c r="H17" s="325">
        <v>994312</v>
      </c>
      <c r="I17" s="431">
        <f>G17-H17</f>
        <v>0</v>
      </c>
      <c r="J17" s="431">
        <f>$F17*I17</f>
        <v>0</v>
      </c>
      <c r="K17" s="769">
        <f>J17/1000000</f>
        <v>0</v>
      </c>
      <c r="L17" s="324">
        <v>4403</v>
      </c>
      <c r="M17" s="325">
        <v>4403</v>
      </c>
      <c r="N17" s="431">
        <f>L17-M17</f>
        <v>0</v>
      </c>
      <c r="O17" s="431">
        <f>$F17*N17</f>
        <v>0</v>
      </c>
      <c r="P17" s="453">
        <f>O17/1000000</f>
        <v>0</v>
      </c>
      <c r="Q17" s="437"/>
    </row>
    <row r="18" spans="1:17" ht="24" customHeight="1">
      <c r="A18" s="257">
        <v>8</v>
      </c>
      <c r="B18" s="259" t="s">
        <v>217</v>
      </c>
      <c r="C18" s="394">
        <v>4864845</v>
      </c>
      <c r="D18" s="261" t="s">
        <v>12</v>
      </c>
      <c r="E18" s="260" t="s">
        <v>326</v>
      </c>
      <c r="F18" s="261">
        <v>1000</v>
      </c>
      <c r="G18" s="324">
        <v>1300</v>
      </c>
      <c r="H18" s="325">
        <v>1321</v>
      </c>
      <c r="I18" s="431">
        <f>G18-H18</f>
        <v>-21</v>
      </c>
      <c r="J18" s="431">
        <f>$F18*I18</f>
        <v>-21000</v>
      </c>
      <c r="K18" s="769">
        <f>J18/1000000</f>
        <v>-0.021</v>
      </c>
      <c r="L18" s="324">
        <v>998458</v>
      </c>
      <c r="M18" s="325">
        <v>998462</v>
      </c>
      <c r="N18" s="431">
        <f>L18-M18</f>
        <v>-4</v>
      </c>
      <c r="O18" s="430">
        <f>$F18*N18</f>
        <v>-4000</v>
      </c>
      <c r="P18" s="769">
        <f>O18/1000000</f>
        <v>-0.004</v>
      </c>
      <c r="Q18" s="437"/>
    </row>
    <row r="19" spans="1:17" ht="24" customHeight="1">
      <c r="A19" s="257"/>
      <c r="B19" s="259"/>
      <c r="C19" s="394"/>
      <c r="D19" s="261"/>
      <c r="E19" s="260"/>
      <c r="F19" s="261"/>
      <c r="G19" s="324"/>
      <c r="H19" s="325"/>
      <c r="I19" s="431"/>
      <c r="J19" s="431"/>
      <c r="K19" s="769"/>
      <c r="L19" s="324"/>
      <c r="M19" s="325"/>
      <c r="N19" s="431"/>
      <c r="O19" s="431"/>
      <c r="P19" s="766"/>
      <c r="Q19" s="437"/>
    </row>
    <row r="20" spans="1:17" ht="24" customHeight="1">
      <c r="A20" s="258"/>
      <c r="B20" s="620" t="s">
        <v>213</v>
      </c>
      <c r="C20" s="621"/>
      <c r="D20" s="261"/>
      <c r="E20" s="259"/>
      <c r="F20" s="274"/>
      <c r="G20" s="324"/>
      <c r="H20" s="325"/>
      <c r="I20" s="380"/>
      <c r="J20" s="380"/>
      <c r="K20" s="635">
        <f>SUM(K10:K19)</f>
        <v>-0.021</v>
      </c>
      <c r="L20" s="324"/>
      <c r="M20" s="325"/>
      <c r="N20" s="623"/>
      <c r="O20" s="623"/>
      <c r="P20" s="635">
        <f>SUM(P10:P19)</f>
        <v>0.012560000000000012</v>
      </c>
      <c r="Q20" s="437"/>
    </row>
    <row r="21" spans="1:17" ht="24" customHeight="1">
      <c r="A21" s="258"/>
      <c r="B21" s="148"/>
      <c r="C21" s="621"/>
      <c r="D21" s="261"/>
      <c r="E21" s="259"/>
      <c r="F21" s="274"/>
      <c r="G21" s="324"/>
      <c r="H21" s="325"/>
      <c r="I21" s="380"/>
      <c r="J21" s="380"/>
      <c r="K21" s="624"/>
      <c r="L21" s="324"/>
      <c r="M21" s="325"/>
      <c r="N21" s="380"/>
      <c r="O21" s="380"/>
      <c r="P21" s="625"/>
      <c r="Q21" s="437"/>
    </row>
    <row r="22" spans="1:17" ht="24" customHeight="1">
      <c r="A22" s="619" t="s">
        <v>206</v>
      </c>
      <c r="B22" s="85"/>
      <c r="C22" s="626"/>
      <c r="D22" s="274"/>
      <c r="E22" s="85"/>
      <c r="F22" s="274"/>
      <c r="G22" s="324"/>
      <c r="H22" s="325"/>
      <c r="I22" s="380"/>
      <c r="J22" s="380"/>
      <c r="K22" s="616"/>
      <c r="L22" s="324"/>
      <c r="M22" s="325"/>
      <c r="N22" s="380"/>
      <c r="O22" s="380"/>
      <c r="P22" s="617"/>
      <c r="Q22" s="437"/>
    </row>
    <row r="23" spans="1:17" ht="24" customHeight="1">
      <c r="A23" s="258"/>
      <c r="B23" s="85"/>
      <c r="C23" s="626"/>
      <c r="D23" s="274"/>
      <c r="E23" s="85"/>
      <c r="F23" s="274"/>
      <c r="G23" s="324"/>
      <c r="H23" s="325"/>
      <c r="I23" s="380"/>
      <c r="J23" s="380"/>
      <c r="K23" s="616"/>
      <c r="L23" s="324"/>
      <c r="M23" s="325"/>
      <c r="N23" s="380"/>
      <c r="O23" s="380"/>
      <c r="P23" s="617"/>
      <c r="Q23" s="437"/>
    </row>
    <row r="24" spans="1:17" ht="24" customHeight="1">
      <c r="A24" s="257">
        <v>9</v>
      </c>
      <c r="B24" s="85" t="s">
        <v>207</v>
      </c>
      <c r="C24" s="394">
        <v>4865065</v>
      </c>
      <c r="D24" s="274" t="s">
        <v>12</v>
      </c>
      <c r="E24" s="260" t="s">
        <v>326</v>
      </c>
      <c r="F24" s="261">
        <v>100</v>
      </c>
      <c r="G24" s="324">
        <v>3437</v>
      </c>
      <c r="H24" s="325">
        <v>3437</v>
      </c>
      <c r="I24" s="623">
        <v>0</v>
      </c>
      <c r="J24" s="623">
        <v>0</v>
      </c>
      <c r="K24" s="791">
        <v>0</v>
      </c>
      <c r="L24" s="324">
        <v>34489</v>
      </c>
      <c r="M24" s="325">
        <v>34489</v>
      </c>
      <c r="N24" s="623">
        <v>0</v>
      </c>
      <c r="O24" s="623">
        <v>0</v>
      </c>
      <c r="P24" s="792">
        <v>0</v>
      </c>
      <c r="Q24" s="437"/>
    </row>
    <row r="25" spans="1:17" ht="24" customHeight="1">
      <c r="A25" s="257">
        <v>10</v>
      </c>
      <c r="B25" s="85" t="s">
        <v>208</v>
      </c>
      <c r="C25" s="394">
        <v>4865066</v>
      </c>
      <c r="D25" s="274" t="s">
        <v>12</v>
      </c>
      <c r="E25" s="260" t="s">
        <v>326</v>
      </c>
      <c r="F25" s="261">
        <v>100</v>
      </c>
      <c r="G25" s="324">
        <v>66909</v>
      </c>
      <c r="H25" s="325">
        <v>66902</v>
      </c>
      <c r="I25" s="431">
        <f aca="true" t="shared" si="6" ref="I25:I30">G25-H25</f>
        <v>7</v>
      </c>
      <c r="J25" s="431">
        <f aca="true" t="shared" si="7" ref="J25:J30">$F25*I25</f>
        <v>700</v>
      </c>
      <c r="K25" s="766">
        <f aca="true" t="shared" si="8" ref="K25:K30">J25/1000000</f>
        <v>0.0007</v>
      </c>
      <c r="L25" s="324">
        <v>102488</v>
      </c>
      <c r="M25" s="325">
        <v>102432</v>
      </c>
      <c r="N25" s="431">
        <f aca="true" t="shared" si="9" ref="N25:N30">L25-M25</f>
        <v>56</v>
      </c>
      <c r="O25" s="431">
        <f aca="true" t="shared" si="10" ref="O25:O30">$F25*N25</f>
        <v>5600</v>
      </c>
      <c r="P25" s="453">
        <f aca="true" t="shared" si="11" ref="P25:P30">O25/1000000</f>
        <v>0.0056</v>
      </c>
      <c r="Q25" s="437"/>
    </row>
    <row r="26" spans="1:17" ht="24" customHeight="1">
      <c r="A26" s="257">
        <v>11</v>
      </c>
      <c r="B26" s="85" t="s">
        <v>209</v>
      </c>
      <c r="C26" s="394">
        <v>4902560</v>
      </c>
      <c r="D26" s="274" t="s">
        <v>12</v>
      </c>
      <c r="E26" s="260" t="s">
        <v>326</v>
      </c>
      <c r="F26" s="261">
        <v>37.5</v>
      </c>
      <c r="G26" s="324">
        <v>3</v>
      </c>
      <c r="H26" s="325">
        <v>3</v>
      </c>
      <c r="I26" s="431">
        <f>G26-H26</f>
        <v>0</v>
      </c>
      <c r="J26" s="431">
        <f>$F26*I26</f>
        <v>0</v>
      </c>
      <c r="K26" s="452">
        <f>J26/1000000</f>
        <v>0</v>
      </c>
      <c r="L26" s="324">
        <v>72</v>
      </c>
      <c r="M26" s="325">
        <v>71</v>
      </c>
      <c r="N26" s="431">
        <f>L26-M26</f>
        <v>1</v>
      </c>
      <c r="O26" s="431">
        <f>$F26*N26</f>
        <v>37.5</v>
      </c>
      <c r="P26" s="453">
        <f>O26/1000000</f>
        <v>3.75E-05</v>
      </c>
      <c r="Q26" s="437"/>
    </row>
    <row r="27" spans="1:17" ht="24" customHeight="1">
      <c r="A27" s="257">
        <v>12</v>
      </c>
      <c r="B27" s="85" t="s">
        <v>210</v>
      </c>
      <c r="C27" s="394">
        <v>4902562</v>
      </c>
      <c r="D27" s="274" t="s">
        <v>12</v>
      </c>
      <c r="E27" s="260" t="s">
        <v>326</v>
      </c>
      <c r="F27" s="261">
        <v>100</v>
      </c>
      <c r="G27" s="324">
        <v>756</v>
      </c>
      <c r="H27" s="325">
        <v>756</v>
      </c>
      <c r="I27" s="431">
        <f>G27-H27</f>
        <v>0</v>
      </c>
      <c r="J27" s="431">
        <f>$F27*I27</f>
        <v>0</v>
      </c>
      <c r="K27" s="452">
        <f>J27/1000000</f>
        <v>0</v>
      </c>
      <c r="L27" s="324">
        <v>21717</v>
      </c>
      <c r="M27" s="325">
        <v>19248</v>
      </c>
      <c r="N27" s="431">
        <f>L27-M27</f>
        <v>2469</v>
      </c>
      <c r="O27" s="431">
        <f>$F27*N27</f>
        <v>246900</v>
      </c>
      <c r="P27" s="453">
        <f>O27/1000000</f>
        <v>0.2469</v>
      </c>
      <c r="Q27" s="449"/>
    </row>
    <row r="28" spans="1:17" ht="19.5" customHeight="1">
      <c r="A28" s="257">
        <v>13</v>
      </c>
      <c r="B28" s="85" t="s">
        <v>210</v>
      </c>
      <c r="C28" s="480">
        <v>4902599</v>
      </c>
      <c r="D28" s="730" t="s">
        <v>12</v>
      </c>
      <c r="E28" s="260" t="s">
        <v>326</v>
      </c>
      <c r="F28" s="731">
        <v>1000</v>
      </c>
      <c r="G28" s="324">
        <v>7</v>
      </c>
      <c r="H28" s="325">
        <v>7</v>
      </c>
      <c r="I28" s="431">
        <f t="shared" si="6"/>
        <v>0</v>
      </c>
      <c r="J28" s="431">
        <f t="shared" si="7"/>
        <v>0</v>
      </c>
      <c r="K28" s="452">
        <f t="shared" si="8"/>
        <v>0</v>
      </c>
      <c r="L28" s="324">
        <v>75</v>
      </c>
      <c r="M28" s="325">
        <v>75</v>
      </c>
      <c r="N28" s="431">
        <f t="shared" si="9"/>
        <v>0</v>
      </c>
      <c r="O28" s="431">
        <f t="shared" si="10"/>
        <v>0</v>
      </c>
      <c r="P28" s="453">
        <f t="shared" si="11"/>
        <v>0</v>
      </c>
      <c r="Q28" s="455"/>
    </row>
    <row r="29" spans="1:17" ht="24" customHeight="1">
      <c r="A29" s="257">
        <v>14</v>
      </c>
      <c r="B29" s="85" t="s">
        <v>211</v>
      </c>
      <c r="C29" s="394">
        <v>4902552</v>
      </c>
      <c r="D29" s="274" t="s">
        <v>12</v>
      </c>
      <c r="E29" s="260" t="s">
        <v>326</v>
      </c>
      <c r="F29" s="732">
        <v>75</v>
      </c>
      <c r="G29" s="324">
        <v>738</v>
      </c>
      <c r="H29" s="325">
        <v>738</v>
      </c>
      <c r="I29" s="431">
        <f>G29-H29</f>
        <v>0</v>
      </c>
      <c r="J29" s="431">
        <f t="shared" si="7"/>
        <v>0</v>
      </c>
      <c r="K29" s="452">
        <f t="shared" si="8"/>
        <v>0</v>
      </c>
      <c r="L29" s="324">
        <v>1678</v>
      </c>
      <c r="M29" s="325">
        <v>1678</v>
      </c>
      <c r="N29" s="431">
        <f>L29-M29</f>
        <v>0</v>
      </c>
      <c r="O29" s="431">
        <f t="shared" si="10"/>
        <v>0</v>
      </c>
      <c r="P29" s="453">
        <f t="shared" si="11"/>
        <v>0</v>
      </c>
      <c r="Q29" s="437"/>
    </row>
    <row r="30" spans="1:17" ht="24" customHeight="1">
      <c r="A30" s="257">
        <v>15</v>
      </c>
      <c r="B30" s="85" t="s">
        <v>211</v>
      </c>
      <c r="C30" s="394">
        <v>4865075</v>
      </c>
      <c r="D30" s="274" t="s">
        <v>12</v>
      </c>
      <c r="E30" s="260" t="s">
        <v>326</v>
      </c>
      <c r="F30" s="261">
        <v>100</v>
      </c>
      <c r="G30" s="324">
        <v>10283</v>
      </c>
      <c r="H30" s="325">
        <v>10283</v>
      </c>
      <c r="I30" s="431">
        <f t="shared" si="6"/>
        <v>0</v>
      </c>
      <c r="J30" s="431">
        <f t="shared" si="7"/>
        <v>0</v>
      </c>
      <c r="K30" s="452">
        <f t="shared" si="8"/>
        <v>0</v>
      </c>
      <c r="L30" s="324">
        <v>4366</v>
      </c>
      <c r="M30" s="325">
        <v>4366</v>
      </c>
      <c r="N30" s="431">
        <f t="shared" si="9"/>
        <v>0</v>
      </c>
      <c r="O30" s="431">
        <f t="shared" si="10"/>
        <v>0</v>
      </c>
      <c r="P30" s="453">
        <f t="shared" si="11"/>
        <v>0</v>
      </c>
      <c r="Q30" s="448"/>
    </row>
    <row r="31" spans="1:17" ht="19.5" customHeight="1" thickBot="1">
      <c r="A31" s="69"/>
      <c r="B31" s="70"/>
      <c r="C31" s="71"/>
      <c r="D31" s="72"/>
      <c r="E31" s="73"/>
      <c r="F31" s="73"/>
      <c r="G31" s="74"/>
      <c r="H31" s="484"/>
      <c r="I31" s="484"/>
      <c r="J31" s="484"/>
      <c r="K31" s="627"/>
      <c r="L31" s="628"/>
      <c r="M31" s="484"/>
      <c r="N31" s="484"/>
      <c r="O31" s="484"/>
      <c r="P31" s="629"/>
      <c r="Q31" s="531"/>
    </row>
    <row r="32" spans="1:16" ht="13.5" thickTop="1">
      <c r="A32" s="68"/>
      <c r="B32" s="76"/>
      <c r="C32" s="60"/>
      <c r="D32" s="62"/>
      <c r="E32" s="61"/>
      <c r="F32" s="61"/>
      <c r="G32" s="77"/>
      <c r="H32" s="591"/>
      <c r="I32" s="380"/>
      <c r="J32" s="380"/>
      <c r="K32" s="616"/>
      <c r="L32" s="591"/>
      <c r="M32" s="591"/>
      <c r="N32" s="380"/>
      <c r="O32" s="380"/>
      <c r="P32" s="630"/>
    </row>
    <row r="33" spans="1:16" ht="12.75">
      <c r="A33" s="68"/>
      <c r="B33" s="76"/>
      <c r="C33" s="60"/>
      <c r="D33" s="62"/>
      <c r="E33" s="61"/>
      <c r="F33" s="61"/>
      <c r="G33" s="77"/>
      <c r="H33" s="591"/>
      <c r="I33" s="380"/>
      <c r="J33" s="380"/>
      <c r="K33" s="616"/>
      <c r="L33" s="591"/>
      <c r="M33" s="591"/>
      <c r="N33" s="380"/>
      <c r="O33" s="380"/>
      <c r="P33" s="630"/>
    </row>
    <row r="34" spans="1:16" ht="12.75">
      <c r="A34" s="591"/>
      <c r="B34" s="478"/>
      <c r="C34" s="478"/>
      <c r="D34" s="478"/>
      <c r="E34" s="478"/>
      <c r="F34" s="478"/>
      <c r="G34" s="478"/>
      <c r="H34" s="478"/>
      <c r="I34" s="478"/>
      <c r="J34" s="478"/>
      <c r="K34" s="631"/>
      <c r="L34" s="478"/>
      <c r="M34" s="478"/>
      <c r="N34" s="478"/>
      <c r="O34" s="478"/>
      <c r="P34" s="632"/>
    </row>
    <row r="35" spans="1:16" ht="20.25">
      <c r="A35" s="164"/>
      <c r="B35" s="620" t="s">
        <v>212</v>
      </c>
      <c r="C35" s="633"/>
      <c r="D35" s="633"/>
      <c r="E35" s="633"/>
      <c r="F35" s="633"/>
      <c r="G35" s="633"/>
      <c r="H35" s="633"/>
      <c r="I35" s="633"/>
      <c r="J35" s="633"/>
      <c r="K35" s="622">
        <f>SUM(K24:K31)</f>
        <v>0.0007</v>
      </c>
      <c r="L35" s="634"/>
      <c r="M35" s="634"/>
      <c r="N35" s="634"/>
      <c r="O35" s="634"/>
      <c r="P35" s="622">
        <f>SUM(P24:P31)</f>
        <v>0.2525375</v>
      </c>
    </row>
    <row r="36" spans="1:16" ht="20.25">
      <c r="A36" s="93"/>
      <c r="B36" s="620" t="s">
        <v>213</v>
      </c>
      <c r="C36" s="626"/>
      <c r="D36" s="626"/>
      <c r="E36" s="626"/>
      <c r="F36" s="626"/>
      <c r="G36" s="626"/>
      <c r="H36" s="626"/>
      <c r="I36" s="626"/>
      <c r="J36" s="626"/>
      <c r="K36" s="635">
        <f>K20</f>
        <v>-0.021</v>
      </c>
      <c r="L36" s="634"/>
      <c r="M36" s="634"/>
      <c r="N36" s="634"/>
      <c r="O36" s="634"/>
      <c r="P36" s="635">
        <f>P20</f>
        <v>0.012560000000000012</v>
      </c>
    </row>
    <row r="37" spans="1:16" ht="18">
      <c r="A37" s="93"/>
      <c r="B37" s="85"/>
      <c r="C37" s="89"/>
      <c r="D37" s="89"/>
      <c r="E37" s="89"/>
      <c r="F37" s="89"/>
      <c r="G37" s="89"/>
      <c r="H37" s="89"/>
      <c r="I37" s="89"/>
      <c r="J37" s="89"/>
      <c r="K37" s="636"/>
      <c r="L37" s="637"/>
      <c r="M37" s="637"/>
      <c r="N37" s="637"/>
      <c r="O37" s="637"/>
      <c r="P37" s="638"/>
    </row>
    <row r="38" spans="1:16" ht="3" customHeight="1">
      <c r="A38" s="93"/>
      <c r="B38" s="85"/>
      <c r="C38" s="89"/>
      <c r="D38" s="89"/>
      <c r="E38" s="89"/>
      <c r="F38" s="89"/>
      <c r="G38" s="89"/>
      <c r="H38" s="89"/>
      <c r="I38" s="89"/>
      <c r="J38" s="89"/>
      <c r="K38" s="636"/>
      <c r="L38" s="637"/>
      <c r="M38" s="637"/>
      <c r="N38" s="637"/>
      <c r="O38" s="637"/>
      <c r="P38" s="638"/>
    </row>
    <row r="39" spans="1:16" ht="23.25">
      <c r="A39" s="93"/>
      <c r="B39" s="377" t="s">
        <v>215</v>
      </c>
      <c r="C39" s="639"/>
      <c r="D39" s="3"/>
      <c r="E39" s="3"/>
      <c r="F39" s="3"/>
      <c r="G39" s="3"/>
      <c r="H39" s="3"/>
      <c r="I39" s="3"/>
      <c r="J39" s="3"/>
      <c r="K39" s="635">
        <f>SUM(K35:K38)</f>
        <v>-0.020300000000000002</v>
      </c>
      <c r="L39" s="640"/>
      <c r="M39" s="640"/>
      <c r="N39" s="640"/>
      <c r="O39" s="640"/>
      <c r="P39" s="641">
        <f>SUM(P35:P38)</f>
        <v>0.26509750000000004</v>
      </c>
    </row>
    <row r="40" ht="12.75">
      <c r="K40" s="642"/>
    </row>
    <row r="41" ht="13.5" thickBot="1">
      <c r="K41" s="642"/>
    </row>
    <row r="42" spans="1:17" ht="12.75">
      <c r="A42" s="537"/>
      <c r="B42" s="538"/>
      <c r="C42" s="538"/>
      <c r="D42" s="538"/>
      <c r="E42" s="538"/>
      <c r="F42" s="538"/>
      <c r="G42" s="538"/>
      <c r="H42" s="532"/>
      <c r="I42" s="532"/>
      <c r="J42" s="532"/>
      <c r="K42" s="532"/>
      <c r="L42" s="532"/>
      <c r="M42" s="532"/>
      <c r="N42" s="532"/>
      <c r="O42" s="532"/>
      <c r="P42" s="532"/>
      <c r="Q42" s="533"/>
    </row>
    <row r="43" spans="1:17" ht="23.25">
      <c r="A43" s="539" t="s">
        <v>307</v>
      </c>
      <c r="B43" s="540"/>
      <c r="C43" s="540"/>
      <c r="D43" s="540"/>
      <c r="E43" s="540"/>
      <c r="F43" s="540"/>
      <c r="G43" s="540"/>
      <c r="H43" s="470"/>
      <c r="I43" s="470"/>
      <c r="J43" s="470"/>
      <c r="K43" s="470"/>
      <c r="L43" s="470"/>
      <c r="M43" s="470"/>
      <c r="N43" s="470"/>
      <c r="O43" s="470"/>
      <c r="P43" s="470"/>
      <c r="Q43" s="534"/>
    </row>
    <row r="44" spans="1:17" ht="12.75">
      <c r="A44" s="541"/>
      <c r="B44" s="540"/>
      <c r="C44" s="540"/>
      <c r="D44" s="540"/>
      <c r="E44" s="540"/>
      <c r="F44" s="540"/>
      <c r="G44" s="540"/>
      <c r="H44" s="470"/>
      <c r="I44" s="470"/>
      <c r="J44" s="470"/>
      <c r="K44" s="470"/>
      <c r="L44" s="470"/>
      <c r="M44" s="470"/>
      <c r="N44" s="470"/>
      <c r="O44" s="470"/>
      <c r="P44" s="470"/>
      <c r="Q44" s="534"/>
    </row>
    <row r="45" spans="1:17" ht="18">
      <c r="A45" s="542"/>
      <c r="B45" s="543"/>
      <c r="C45" s="543"/>
      <c r="D45" s="543"/>
      <c r="E45" s="543"/>
      <c r="F45" s="543"/>
      <c r="G45" s="543"/>
      <c r="H45" s="470"/>
      <c r="I45" s="470"/>
      <c r="J45" s="530"/>
      <c r="K45" s="643" t="s">
        <v>319</v>
      </c>
      <c r="L45" s="470"/>
      <c r="M45" s="470"/>
      <c r="N45" s="470"/>
      <c r="O45" s="470"/>
      <c r="P45" s="644" t="s">
        <v>320</v>
      </c>
      <c r="Q45" s="534"/>
    </row>
    <row r="46" spans="1:17" ht="12.75">
      <c r="A46" s="545"/>
      <c r="B46" s="93"/>
      <c r="C46" s="93"/>
      <c r="D46" s="93"/>
      <c r="E46" s="93"/>
      <c r="F46" s="93"/>
      <c r="G46" s="93"/>
      <c r="H46" s="470"/>
      <c r="I46" s="470"/>
      <c r="J46" s="470"/>
      <c r="K46" s="470"/>
      <c r="L46" s="470"/>
      <c r="M46" s="470"/>
      <c r="N46" s="470"/>
      <c r="O46" s="470"/>
      <c r="P46" s="470"/>
      <c r="Q46" s="534"/>
    </row>
    <row r="47" spans="1:17" ht="12.75">
      <c r="A47" s="545"/>
      <c r="B47" s="93"/>
      <c r="C47" s="93"/>
      <c r="D47" s="93"/>
      <c r="E47" s="93"/>
      <c r="F47" s="93"/>
      <c r="G47" s="93"/>
      <c r="H47" s="470"/>
      <c r="I47" s="470"/>
      <c r="J47" s="470"/>
      <c r="K47" s="470"/>
      <c r="L47" s="470"/>
      <c r="M47" s="470"/>
      <c r="N47" s="470"/>
      <c r="O47" s="470"/>
      <c r="P47" s="470"/>
      <c r="Q47" s="534"/>
    </row>
    <row r="48" spans="1:17" ht="23.25">
      <c r="A48" s="539" t="s">
        <v>310</v>
      </c>
      <c r="B48" s="547"/>
      <c r="C48" s="547"/>
      <c r="D48" s="548"/>
      <c r="E48" s="548"/>
      <c r="F48" s="549"/>
      <c r="G48" s="548"/>
      <c r="H48" s="470"/>
      <c r="I48" s="470"/>
      <c r="J48" s="470"/>
      <c r="K48" s="645">
        <f>K39</f>
        <v>-0.020300000000000002</v>
      </c>
      <c r="L48" s="543" t="s">
        <v>308</v>
      </c>
      <c r="M48" s="470"/>
      <c r="N48" s="470"/>
      <c r="O48" s="470"/>
      <c r="P48" s="645">
        <f>P39</f>
        <v>0.26509750000000004</v>
      </c>
      <c r="Q48" s="646" t="s">
        <v>308</v>
      </c>
    </row>
    <row r="49" spans="1:17" ht="23.25">
      <c r="A49" s="647"/>
      <c r="B49" s="553"/>
      <c r="C49" s="553"/>
      <c r="D49" s="540"/>
      <c r="E49" s="540"/>
      <c r="F49" s="554"/>
      <c r="G49" s="540"/>
      <c r="H49" s="470"/>
      <c r="I49" s="470"/>
      <c r="J49" s="470"/>
      <c r="K49" s="640"/>
      <c r="L49" s="603"/>
      <c r="M49" s="470"/>
      <c r="N49" s="470"/>
      <c r="O49" s="470"/>
      <c r="P49" s="640"/>
      <c r="Q49" s="648"/>
    </row>
    <row r="50" spans="1:17" ht="23.25">
      <c r="A50" s="649" t="s">
        <v>309</v>
      </c>
      <c r="B50" s="44"/>
      <c r="C50" s="44"/>
      <c r="D50" s="540"/>
      <c r="E50" s="540"/>
      <c r="F50" s="557"/>
      <c r="G50" s="548"/>
      <c r="H50" s="470"/>
      <c r="I50" s="470"/>
      <c r="J50" s="470"/>
      <c r="K50" s="645">
        <f>'STEPPED UP GENCO'!K44</f>
        <v>-0.18471328339999998</v>
      </c>
      <c r="L50" s="543" t="s">
        <v>308</v>
      </c>
      <c r="M50" s="470"/>
      <c r="N50" s="470"/>
      <c r="O50" s="470"/>
      <c r="P50" s="645">
        <f>'STEPPED UP GENCO'!P44</f>
        <v>-0.0014831449999999995</v>
      </c>
      <c r="Q50" s="646" t="s">
        <v>308</v>
      </c>
    </row>
    <row r="51" spans="1:17" ht="6.75" customHeight="1">
      <c r="A51" s="558"/>
      <c r="B51" s="470"/>
      <c r="C51" s="470"/>
      <c r="D51" s="470"/>
      <c r="E51" s="470"/>
      <c r="F51" s="470"/>
      <c r="G51" s="470"/>
      <c r="H51" s="470"/>
      <c r="I51" s="470"/>
      <c r="J51" s="470"/>
      <c r="K51" s="470"/>
      <c r="L51" s="470"/>
      <c r="M51" s="470"/>
      <c r="N51" s="470"/>
      <c r="O51" s="470"/>
      <c r="P51" s="470"/>
      <c r="Q51" s="534"/>
    </row>
    <row r="52" spans="1:17" ht="6.75" customHeight="1">
      <c r="A52" s="558"/>
      <c r="B52" s="470"/>
      <c r="C52" s="470"/>
      <c r="D52" s="470"/>
      <c r="E52" s="470"/>
      <c r="F52" s="470"/>
      <c r="G52" s="470"/>
      <c r="H52" s="470"/>
      <c r="I52" s="470"/>
      <c r="J52" s="470"/>
      <c r="K52" s="470"/>
      <c r="L52" s="470"/>
      <c r="M52" s="470"/>
      <c r="N52" s="470"/>
      <c r="O52" s="470"/>
      <c r="P52" s="470"/>
      <c r="Q52" s="534"/>
    </row>
    <row r="53" spans="1:17" ht="6.75" customHeight="1">
      <c r="A53" s="558"/>
      <c r="B53" s="470"/>
      <c r="C53" s="470"/>
      <c r="D53" s="470"/>
      <c r="E53" s="470"/>
      <c r="F53" s="470"/>
      <c r="G53" s="470"/>
      <c r="H53" s="470"/>
      <c r="I53" s="470"/>
      <c r="J53" s="470"/>
      <c r="K53" s="470"/>
      <c r="L53" s="470"/>
      <c r="M53" s="470"/>
      <c r="N53" s="470"/>
      <c r="O53" s="470"/>
      <c r="P53" s="470"/>
      <c r="Q53" s="534"/>
    </row>
    <row r="54" spans="1:17" ht="26.25" customHeight="1">
      <c r="A54" s="558"/>
      <c r="B54" s="470"/>
      <c r="C54" s="470"/>
      <c r="D54" s="470"/>
      <c r="E54" s="470"/>
      <c r="F54" s="470"/>
      <c r="G54" s="470"/>
      <c r="H54" s="547"/>
      <c r="I54" s="547"/>
      <c r="J54" s="650" t="s">
        <v>311</v>
      </c>
      <c r="K54" s="645">
        <f>SUM(K48:K53)</f>
        <v>-0.2050132834</v>
      </c>
      <c r="L54" s="651" t="s">
        <v>308</v>
      </c>
      <c r="M54" s="282"/>
      <c r="N54" s="282"/>
      <c r="O54" s="282"/>
      <c r="P54" s="645">
        <f>SUM(P48:P53)</f>
        <v>0.263614355</v>
      </c>
      <c r="Q54" s="651" t="s">
        <v>308</v>
      </c>
    </row>
    <row r="55" spans="1:17" ht="3" customHeight="1" thickBot="1">
      <c r="A55" s="559"/>
      <c r="B55" s="535"/>
      <c r="C55" s="535"/>
      <c r="D55" s="535"/>
      <c r="E55" s="535"/>
      <c r="F55" s="535"/>
      <c r="G55" s="535"/>
      <c r="H55" s="535"/>
      <c r="I55" s="535"/>
      <c r="J55" s="535"/>
      <c r="K55" s="535"/>
      <c r="L55" s="535"/>
      <c r="M55" s="535"/>
      <c r="N55" s="535"/>
      <c r="O55" s="535"/>
      <c r="P55" s="535"/>
      <c r="Q55" s="536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3"/>
  <sheetViews>
    <sheetView view="pageBreakPreview" zoomScale="118" zoomScaleSheetLayoutView="118" zoomScalePageLayoutView="0" workbookViewId="0" topLeftCell="A1">
      <selection activeCell="Q5" sqref="Q5"/>
    </sheetView>
  </sheetViews>
  <sheetFormatPr defaultColWidth="9.140625" defaultRowHeight="12.75"/>
  <cols>
    <col min="1" max="1" width="3.421875" style="0" customWidth="1"/>
    <col min="2" max="2" width="9.28125" style="0" customWidth="1"/>
    <col min="3" max="3" width="7.00390625" style="0" customWidth="1"/>
    <col min="4" max="4" width="4.28125" style="0" customWidth="1"/>
    <col min="5" max="5" width="4.421875" style="0" customWidth="1"/>
    <col min="6" max="6" width="4.8515625" style="0" customWidth="1"/>
    <col min="7" max="7" width="9.00390625" style="0" customWidth="1"/>
    <col min="8" max="8" width="8.7109375" style="0" customWidth="1"/>
    <col min="9" max="9" width="6.57421875" style="0" customWidth="1"/>
    <col min="10" max="10" width="6.8515625" style="0" customWidth="1"/>
    <col min="11" max="11" width="10.00390625" style="0" customWidth="1"/>
    <col min="12" max="12" width="8.8515625" style="0" customWidth="1"/>
    <col min="14" max="14" width="7.7109375" style="0" customWidth="1"/>
    <col min="15" max="15" width="8.28125" style="0" customWidth="1"/>
    <col min="16" max="16" width="8.421875" style="0" customWidth="1"/>
    <col min="17" max="17" width="6.00390625" style="0" customWidth="1"/>
    <col min="18" max="18" width="0.2890625" style="0" customWidth="1"/>
  </cols>
  <sheetData>
    <row r="1" spans="1:17" ht="12.75">
      <c r="A1" s="677" t="s">
        <v>219</v>
      </c>
      <c r="B1" s="678"/>
      <c r="C1" s="678"/>
      <c r="D1" s="678"/>
      <c r="E1" s="678"/>
      <c r="F1" s="678"/>
      <c r="G1" s="678"/>
      <c r="H1" s="678"/>
      <c r="I1" s="678"/>
      <c r="J1" s="678"/>
      <c r="K1" s="678"/>
      <c r="L1" s="678"/>
      <c r="M1" s="678"/>
      <c r="N1" s="678"/>
      <c r="O1" s="678"/>
      <c r="P1" s="678"/>
      <c r="Q1" s="678"/>
    </row>
    <row r="2" spans="1:17" ht="12.75">
      <c r="A2" s="679" t="s">
        <v>220</v>
      </c>
      <c r="B2" s="678"/>
      <c r="C2" s="678"/>
      <c r="D2" s="678"/>
      <c r="E2" s="678"/>
      <c r="F2" s="678"/>
      <c r="G2" s="678"/>
      <c r="H2" s="678"/>
      <c r="I2" s="678"/>
      <c r="J2" s="678"/>
      <c r="K2" s="678"/>
      <c r="L2" s="678"/>
      <c r="M2" s="678"/>
      <c r="N2" s="678"/>
      <c r="O2" s="678"/>
      <c r="P2" s="820" t="str">
        <f>NDPL!Q1</f>
        <v>APRIL-2020</v>
      </c>
      <c r="Q2" s="820"/>
    </row>
    <row r="3" spans="1:17" ht="12.75">
      <c r="A3" s="679" t="s">
        <v>428</v>
      </c>
      <c r="B3" s="678"/>
      <c r="C3" s="678"/>
      <c r="D3" s="678"/>
      <c r="E3" s="678"/>
      <c r="F3" s="678"/>
      <c r="G3" s="678"/>
      <c r="H3" s="678"/>
      <c r="I3" s="678"/>
      <c r="J3" s="678"/>
      <c r="K3" s="678"/>
      <c r="L3" s="678"/>
      <c r="M3" s="678"/>
      <c r="N3" s="678"/>
      <c r="O3" s="678"/>
      <c r="P3" s="678"/>
      <c r="Q3" s="678"/>
    </row>
    <row r="4" spans="1:17" ht="13.5" thickBot="1">
      <c r="A4" s="678"/>
      <c r="B4" s="678"/>
      <c r="C4" s="678"/>
      <c r="D4" s="678"/>
      <c r="E4" s="678"/>
      <c r="F4" s="678"/>
      <c r="G4" s="680"/>
      <c r="H4" s="680"/>
      <c r="I4" s="681" t="s">
        <v>375</v>
      </c>
      <c r="J4" s="680"/>
      <c r="K4" s="680"/>
      <c r="L4" s="680"/>
      <c r="M4" s="680"/>
      <c r="N4" s="681" t="s">
        <v>376</v>
      </c>
      <c r="O4" s="680"/>
      <c r="P4" s="680"/>
      <c r="Q4" s="678"/>
    </row>
    <row r="5" spans="1:17" s="748" customFormat="1" ht="34.5" thickBot="1" thickTop="1">
      <c r="A5" s="815" t="s">
        <v>8</v>
      </c>
      <c r="B5" s="816" t="s">
        <v>9</v>
      </c>
      <c r="C5" s="817" t="s">
        <v>1</v>
      </c>
      <c r="D5" s="817" t="s">
        <v>2</v>
      </c>
      <c r="E5" s="817" t="s">
        <v>3</v>
      </c>
      <c r="F5" s="817" t="s">
        <v>10</v>
      </c>
      <c r="G5" s="815" t="str">
        <f>NDPL!G5</f>
        <v>FINAL READING 30/04/2020</v>
      </c>
      <c r="H5" s="817" t="str">
        <f>NDPL!H5</f>
        <v>INTIAL READING 01/04/2020</v>
      </c>
      <c r="I5" s="817" t="s">
        <v>4</v>
      </c>
      <c r="J5" s="817" t="s">
        <v>5</v>
      </c>
      <c r="K5" s="817" t="s">
        <v>6</v>
      </c>
      <c r="L5" s="815" t="str">
        <f>NDPL!G5</f>
        <v>FINAL READING 30/04/2020</v>
      </c>
      <c r="M5" s="817" t="str">
        <f>NDPL!H5</f>
        <v>INTIAL READING 01/04/2020</v>
      </c>
      <c r="N5" s="817" t="s">
        <v>4</v>
      </c>
      <c r="O5" s="817" t="s">
        <v>5</v>
      </c>
      <c r="P5" s="817" t="s">
        <v>6</v>
      </c>
      <c r="Q5" s="818" t="s">
        <v>289</v>
      </c>
    </row>
    <row r="6" spans="1:17" ht="14.25" thickBot="1" thickTop="1">
      <c r="A6" s="678"/>
      <c r="B6" s="678"/>
      <c r="C6" s="678"/>
      <c r="D6" s="678"/>
      <c r="E6" s="678"/>
      <c r="F6" s="678"/>
      <c r="G6" s="678"/>
      <c r="H6" s="678"/>
      <c r="I6" s="678"/>
      <c r="J6" s="678"/>
      <c r="K6" s="678"/>
      <c r="L6" s="678"/>
      <c r="M6" s="678"/>
      <c r="N6" s="678"/>
      <c r="O6" s="678"/>
      <c r="P6" s="678"/>
      <c r="Q6" s="678"/>
    </row>
    <row r="7" spans="1:17" ht="13.5" thickTop="1">
      <c r="A7" s="682" t="s">
        <v>427</v>
      </c>
      <c r="B7" s="683"/>
      <c r="C7" s="684"/>
      <c r="D7" s="684"/>
      <c r="E7" s="684"/>
      <c r="F7" s="684"/>
      <c r="G7" s="685"/>
      <c r="H7" s="686"/>
      <c r="I7" s="686"/>
      <c r="J7" s="686"/>
      <c r="K7" s="687"/>
      <c r="L7" s="688"/>
      <c r="M7" s="684"/>
      <c r="N7" s="686"/>
      <c r="O7" s="686"/>
      <c r="P7" s="689"/>
      <c r="Q7" s="690"/>
    </row>
    <row r="8" spans="1:17" ht="12.75">
      <c r="A8" s="691" t="s">
        <v>201</v>
      </c>
      <c r="B8" s="678"/>
      <c r="C8" s="678"/>
      <c r="D8" s="678"/>
      <c r="E8" s="678"/>
      <c r="F8" s="678"/>
      <c r="G8" s="692"/>
      <c r="H8" s="693"/>
      <c r="I8" s="694"/>
      <c r="J8" s="694"/>
      <c r="K8" s="695"/>
      <c r="L8" s="696"/>
      <c r="M8" s="694"/>
      <c r="N8" s="694"/>
      <c r="O8" s="694"/>
      <c r="P8" s="697"/>
      <c r="Q8" s="467"/>
    </row>
    <row r="9" spans="1:17" ht="12.75">
      <c r="A9" s="698" t="s">
        <v>429</v>
      </c>
      <c r="B9" s="678"/>
      <c r="C9" s="678"/>
      <c r="D9" s="678"/>
      <c r="E9" s="678"/>
      <c r="F9" s="678"/>
      <c r="G9" s="692"/>
      <c r="H9" s="693"/>
      <c r="I9" s="694"/>
      <c r="J9" s="694"/>
      <c r="K9" s="695"/>
      <c r="L9" s="696"/>
      <c r="M9" s="694"/>
      <c r="N9" s="694"/>
      <c r="O9" s="694"/>
      <c r="P9" s="697"/>
      <c r="Q9" s="467"/>
    </row>
    <row r="10" spans="1:17" s="433" customFormat="1" ht="15">
      <c r="A10" s="699">
        <v>1</v>
      </c>
      <c r="B10" s="812" t="s">
        <v>452</v>
      </c>
      <c r="C10" s="809">
        <v>4864952</v>
      </c>
      <c r="D10" s="745" t="s">
        <v>12</v>
      </c>
      <c r="E10" s="746" t="s">
        <v>326</v>
      </c>
      <c r="F10" s="700">
        <v>625</v>
      </c>
      <c r="G10" s="324">
        <v>989719</v>
      </c>
      <c r="H10" s="325">
        <v>989686</v>
      </c>
      <c r="I10" s="694">
        <f>G10-H10</f>
        <v>33</v>
      </c>
      <c r="J10" s="694">
        <f>$F10*I10</f>
        <v>20625</v>
      </c>
      <c r="K10" s="747">
        <f>J10/1000000</f>
        <v>0.020625</v>
      </c>
      <c r="L10" s="324">
        <v>999990</v>
      </c>
      <c r="M10" s="325">
        <v>999990</v>
      </c>
      <c r="N10" s="694">
        <f>L10-M10</f>
        <v>0</v>
      </c>
      <c r="O10" s="694">
        <f>$F10*N10</f>
        <v>0</v>
      </c>
      <c r="P10" s="697">
        <f>O10/1000000</f>
        <v>0</v>
      </c>
      <c r="Q10" s="467"/>
    </row>
    <row r="11" spans="1:17" s="433" customFormat="1" ht="15">
      <c r="A11" s="699">
        <v>2</v>
      </c>
      <c r="B11" s="812" t="s">
        <v>453</v>
      </c>
      <c r="C11" s="809">
        <v>5129958</v>
      </c>
      <c r="D11" s="745" t="s">
        <v>12</v>
      </c>
      <c r="E11" s="746" t="s">
        <v>326</v>
      </c>
      <c r="F11" s="700">
        <v>625</v>
      </c>
      <c r="G11" s="324">
        <v>990895</v>
      </c>
      <c r="H11" s="325">
        <v>990910</v>
      </c>
      <c r="I11" s="694">
        <f>G11-H11</f>
        <v>-15</v>
      </c>
      <c r="J11" s="694">
        <f>$F11*I11</f>
        <v>-9375</v>
      </c>
      <c r="K11" s="747">
        <f>J11/1000000</f>
        <v>-0.009375</v>
      </c>
      <c r="L11" s="324">
        <v>999844</v>
      </c>
      <c r="M11" s="325">
        <v>999844</v>
      </c>
      <c r="N11" s="694">
        <f>L11-M11</f>
        <v>0</v>
      </c>
      <c r="O11" s="694">
        <f>$F11*N11</f>
        <v>0</v>
      </c>
      <c r="P11" s="697">
        <f>O11/1000000</f>
        <v>0</v>
      </c>
      <c r="Q11" s="467"/>
    </row>
    <row r="12" spans="1:17" ht="15">
      <c r="A12" s="691" t="s">
        <v>112</v>
      </c>
      <c r="B12" s="691"/>
      <c r="C12" s="700"/>
      <c r="D12" s="745"/>
      <c r="E12" s="746"/>
      <c r="F12" s="700"/>
      <c r="G12" s="324"/>
      <c r="H12" s="325"/>
      <c r="I12" s="694"/>
      <c r="J12" s="694"/>
      <c r="K12" s="747"/>
      <c r="L12" s="324"/>
      <c r="M12" s="325"/>
      <c r="N12" s="694"/>
      <c r="O12" s="694"/>
      <c r="P12" s="697"/>
      <c r="Q12" s="467"/>
    </row>
    <row r="13" spans="1:17" s="433" customFormat="1" ht="15">
      <c r="A13" s="699">
        <v>1</v>
      </c>
      <c r="B13" s="812" t="s">
        <v>452</v>
      </c>
      <c r="C13" s="809">
        <v>5295160</v>
      </c>
      <c r="D13" s="745" t="s">
        <v>12</v>
      </c>
      <c r="E13" s="746" t="s">
        <v>326</v>
      </c>
      <c r="F13" s="700">
        <v>400</v>
      </c>
      <c r="G13" s="324">
        <v>12037</v>
      </c>
      <c r="H13" s="325">
        <v>12023</v>
      </c>
      <c r="I13" s="694">
        <f>G13-H13</f>
        <v>14</v>
      </c>
      <c r="J13" s="694">
        <f>$F13*I13</f>
        <v>5600</v>
      </c>
      <c r="K13" s="747">
        <f>J13/1000000</f>
        <v>0.0056</v>
      </c>
      <c r="L13" s="324">
        <v>5995</v>
      </c>
      <c r="M13" s="325">
        <v>5995</v>
      </c>
      <c r="N13" s="694">
        <f>L13-M13</f>
        <v>0</v>
      </c>
      <c r="O13" s="694">
        <f>$F13*N13</f>
        <v>0</v>
      </c>
      <c r="P13" s="697">
        <f>O13/1000000</f>
        <v>0</v>
      </c>
      <c r="Q13" s="467"/>
    </row>
    <row r="14" spans="1:17" s="433" customFormat="1" ht="15">
      <c r="A14" s="773" t="s">
        <v>469</v>
      </c>
      <c r="B14" s="691"/>
      <c r="C14" s="700"/>
      <c r="D14" s="745"/>
      <c r="E14" s="746"/>
      <c r="F14" s="700"/>
      <c r="G14" s="324"/>
      <c r="H14" s="325"/>
      <c r="I14" s="694"/>
      <c r="J14" s="694"/>
      <c r="K14" s="747"/>
      <c r="L14" s="324"/>
      <c r="M14" s="325"/>
      <c r="N14" s="694"/>
      <c r="O14" s="694"/>
      <c r="P14" s="697"/>
      <c r="Q14" s="467"/>
    </row>
    <row r="15" spans="1:17" s="433" customFormat="1" ht="15">
      <c r="A15" s="699">
        <v>1</v>
      </c>
      <c r="B15" s="701" t="s">
        <v>459</v>
      </c>
      <c r="C15" s="809" t="s">
        <v>468</v>
      </c>
      <c r="D15" s="810" t="s">
        <v>466</v>
      </c>
      <c r="E15" s="746" t="s">
        <v>326</v>
      </c>
      <c r="F15" s="700">
        <v>-1</v>
      </c>
      <c r="G15" s="324">
        <v>15220</v>
      </c>
      <c r="H15" s="266">
        <v>15220</v>
      </c>
      <c r="I15" s="266">
        <f>G15-H15</f>
        <v>0</v>
      </c>
      <c r="J15" s="266">
        <f>$F15*I15</f>
        <v>0</v>
      </c>
      <c r="K15" s="266">
        <f>J15/1000000</f>
        <v>0</v>
      </c>
      <c r="L15" s="324">
        <v>15630</v>
      </c>
      <c r="M15" s="266">
        <v>13780</v>
      </c>
      <c r="N15" s="325">
        <f>L15-M15</f>
        <v>1850</v>
      </c>
      <c r="O15" s="325">
        <f>$F15*N15</f>
        <v>-1850</v>
      </c>
      <c r="P15" s="325">
        <f>O15/1000000</f>
        <v>-0.00185</v>
      </c>
      <c r="Q15" s="811"/>
    </row>
    <row r="16" spans="1:17" s="433" customFormat="1" ht="15">
      <c r="A16" s="699">
        <v>2</v>
      </c>
      <c r="B16" s="701" t="s">
        <v>460</v>
      </c>
      <c r="C16" s="809" t="s">
        <v>465</v>
      </c>
      <c r="D16" s="810" t="s">
        <v>466</v>
      </c>
      <c r="E16" s="746" t="s">
        <v>326</v>
      </c>
      <c r="F16" s="700">
        <v>-1</v>
      </c>
      <c r="G16" s="324">
        <v>5080</v>
      </c>
      <c r="H16" s="266">
        <v>4260</v>
      </c>
      <c r="I16" s="266">
        <f>G16-H16</f>
        <v>820</v>
      </c>
      <c r="J16" s="266">
        <f>$F16*I16</f>
        <v>-820</v>
      </c>
      <c r="K16" s="266">
        <f>J16/1000000</f>
        <v>-0.00082</v>
      </c>
      <c r="L16" s="324">
        <v>57440</v>
      </c>
      <c r="M16" s="266">
        <v>54770</v>
      </c>
      <c r="N16" s="325">
        <f>L16-M16</f>
        <v>2670</v>
      </c>
      <c r="O16" s="325">
        <f>$F16*N16</f>
        <v>-2670</v>
      </c>
      <c r="P16" s="325">
        <f>O16/1000000</f>
        <v>-0.00267</v>
      </c>
      <c r="Q16" s="811"/>
    </row>
    <row r="17" spans="1:17" s="433" customFormat="1" ht="15">
      <c r="A17" s="699">
        <v>3</v>
      </c>
      <c r="B17" s="701" t="s">
        <v>461</v>
      </c>
      <c r="C17" s="809" t="s">
        <v>467</v>
      </c>
      <c r="D17" s="810" t="s">
        <v>466</v>
      </c>
      <c r="E17" s="746" t="s">
        <v>326</v>
      </c>
      <c r="F17" s="700">
        <v>-1</v>
      </c>
      <c r="G17" s="324">
        <v>24500</v>
      </c>
      <c r="H17" s="266">
        <v>15200</v>
      </c>
      <c r="I17" s="325">
        <f>G17-H17</f>
        <v>9300</v>
      </c>
      <c r="J17" s="325">
        <f>$F17*I17</f>
        <v>-9300</v>
      </c>
      <c r="K17" s="325">
        <f>J17/1000000</f>
        <v>-0.0093</v>
      </c>
      <c r="L17" s="324">
        <v>198800</v>
      </c>
      <c r="M17" s="266">
        <v>157200</v>
      </c>
      <c r="N17" s="325">
        <f>L17-M17</f>
        <v>41600</v>
      </c>
      <c r="O17" s="325">
        <f>$F17*N17</f>
        <v>-41600</v>
      </c>
      <c r="P17" s="325">
        <f>O17/1000000</f>
        <v>-0.0416</v>
      </c>
      <c r="Q17" s="811"/>
    </row>
    <row r="18" spans="1:17" s="433" customFormat="1" ht="12.75">
      <c r="A18" s="699"/>
      <c r="B18" s="701"/>
      <c r="C18" s="700"/>
      <c r="D18" s="745"/>
      <c r="E18" s="746"/>
      <c r="F18" s="700"/>
      <c r="G18" s="699"/>
      <c r="H18" s="54"/>
      <c r="I18" s="694"/>
      <c r="J18" s="694"/>
      <c r="K18" s="747"/>
      <c r="L18" s="699"/>
      <c r="M18" s="54"/>
      <c r="N18" s="694"/>
      <c r="O18" s="694"/>
      <c r="P18" s="697"/>
      <c r="Q18" s="467"/>
    </row>
    <row r="19" spans="1:18" s="17" customFormat="1" ht="13.5" thickBot="1">
      <c r="A19" s="702"/>
      <c r="B19" s="703" t="s">
        <v>213</v>
      </c>
      <c r="C19" s="704"/>
      <c r="D19" s="705"/>
      <c r="E19" s="704"/>
      <c r="F19" s="706"/>
      <c r="G19" s="707"/>
      <c r="H19" s="708"/>
      <c r="I19" s="708"/>
      <c r="J19" s="708"/>
      <c r="K19" s="709">
        <f>SUM(K10:K18)</f>
        <v>0.00673</v>
      </c>
      <c r="L19" s="707"/>
      <c r="M19" s="708"/>
      <c r="N19" s="708"/>
      <c r="O19" s="708"/>
      <c r="P19" s="709">
        <f>SUM(P10:P18)</f>
        <v>-0.046119999999999994</v>
      </c>
      <c r="Q19" s="710"/>
      <c r="R19"/>
    </row>
    <row r="21" spans="1:16" ht="12.75">
      <c r="A21" s="106" t="s">
        <v>309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>
        <f>'STEPPED UP GENCO'!K45</f>
        <v>-0.049190827</v>
      </c>
      <c r="P21" s="106">
        <f>'STEPPED UP GENCO'!P45</f>
        <v>-0.00039497499999999983</v>
      </c>
    </row>
    <row r="22" spans="1:10" ht="12.75">
      <c r="A22" s="106"/>
      <c r="B22" s="106"/>
      <c r="C22" s="106"/>
      <c r="D22" s="106"/>
      <c r="E22" s="106"/>
      <c r="F22" s="106"/>
      <c r="G22" s="106"/>
      <c r="H22" s="106"/>
      <c r="I22" s="106"/>
      <c r="J22" s="106"/>
    </row>
    <row r="23" spans="1:16" ht="12.75">
      <c r="A23" s="106" t="s">
        <v>458</v>
      </c>
      <c r="B23" s="106"/>
      <c r="C23" s="106"/>
      <c r="D23" s="106"/>
      <c r="E23" s="106"/>
      <c r="F23" s="106"/>
      <c r="G23" s="106"/>
      <c r="H23" s="106"/>
      <c r="I23" s="106"/>
      <c r="J23" s="106"/>
      <c r="K23" s="768">
        <f>SUM(K19:K21)</f>
        <v>-0.042460827</v>
      </c>
      <c r="P23" s="768">
        <f>SUM(P19:P21)</f>
        <v>-0.04651497499999999</v>
      </c>
    </row>
  </sheetData>
  <sheetProtection/>
  <mergeCells count="1">
    <mergeCell ref="P2:Q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3"/>
  <sheetViews>
    <sheetView view="pageBreakPreview" zoomScale="67" zoomScaleNormal="85" zoomScaleSheetLayoutView="67" zoomScalePageLayoutView="0" workbookViewId="0" topLeftCell="A1">
      <selection activeCell="K41" sqref="K41"/>
    </sheetView>
  </sheetViews>
  <sheetFormatPr defaultColWidth="9.140625" defaultRowHeight="12.75"/>
  <cols>
    <col min="1" max="1" width="5.140625" style="433" customWidth="1"/>
    <col min="2" max="2" width="36.8515625" style="433" customWidth="1"/>
    <col min="3" max="3" width="14.8515625" style="433" bestFit="1" customWidth="1"/>
    <col min="4" max="4" width="9.8515625" style="433" customWidth="1"/>
    <col min="5" max="5" width="16.8515625" style="433" customWidth="1"/>
    <col min="6" max="6" width="11.421875" style="433" customWidth="1"/>
    <col min="7" max="7" width="13.421875" style="433" customWidth="1"/>
    <col min="8" max="8" width="13.8515625" style="433" customWidth="1"/>
    <col min="9" max="9" width="11.00390625" style="433" customWidth="1"/>
    <col min="10" max="10" width="11.28125" style="433" customWidth="1"/>
    <col min="11" max="11" width="15.28125" style="433" customWidth="1"/>
    <col min="12" max="12" width="14.00390625" style="433" customWidth="1"/>
    <col min="13" max="13" width="13.00390625" style="433" customWidth="1"/>
    <col min="14" max="14" width="11.140625" style="433" customWidth="1"/>
    <col min="15" max="15" width="13.00390625" style="433" customWidth="1"/>
    <col min="16" max="16" width="14.7109375" style="433" customWidth="1"/>
    <col min="17" max="17" width="20.00390625" style="433" customWidth="1"/>
    <col min="18" max="16384" width="9.140625" style="433" customWidth="1"/>
  </cols>
  <sheetData>
    <row r="1" ht="26.25">
      <c r="A1" s="1" t="s">
        <v>219</v>
      </c>
    </row>
    <row r="2" spans="1:17" ht="16.5" customHeight="1">
      <c r="A2" s="291" t="s">
        <v>220</v>
      </c>
      <c r="P2" s="652" t="str">
        <f>NDPL!Q1</f>
        <v>APRIL-2020</v>
      </c>
      <c r="Q2" s="653"/>
    </row>
    <row r="3" spans="1:8" ht="23.25">
      <c r="A3" s="178" t="s">
        <v>267</v>
      </c>
      <c r="H3" s="513"/>
    </row>
    <row r="4" spans="1:16" ht="24" thickBot="1">
      <c r="A4" s="3"/>
      <c r="G4" s="470"/>
      <c r="H4" s="470"/>
      <c r="I4" s="45" t="s">
        <v>375</v>
      </c>
      <c r="J4" s="470"/>
      <c r="K4" s="470"/>
      <c r="L4" s="470"/>
      <c r="M4" s="470"/>
      <c r="N4" s="45" t="s">
        <v>376</v>
      </c>
      <c r="O4" s="470"/>
      <c r="P4" s="470"/>
    </row>
    <row r="5" spans="1:17" ht="43.5" customHeight="1" thickBot="1" thickTop="1">
      <c r="A5" s="514" t="s">
        <v>8</v>
      </c>
      <c r="B5" s="492" t="s">
        <v>9</v>
      </c>
      <c r="C5" s="493" t="s">
        <v>1</v>
      </c>
      <c r="D5" s="493" t="s">
        <v>2</v>
      </c>
      <c r="E5" s="493" t="s">
        <v>3</v>
      </c>
      <c r="F5" s="493" t="s">
        <v>10</v>
      </c>
      <c r="G5" s="491" t="str">
        <f>NDPL!G5</f>
        <v>FINAL READING 30/04/2020</v>
      </c>
      <c r="H5" s="493" t="str">
        <f>NDPL!H5</f>
        <v>INTIAL READING 01/04/2020</v>
      </c>
      <c r="I5" s="493" t="s">
        <v>4</v>
      </c>
      <c r="J5" s="493" t="s">
        <v>5</v>
      </c>
      <c r="K5" s="515" t="s">
        <v>6</v>
      </c>
      <c r="L5" s="491" t="str">
        <f>NDPL!G5</f>
        <v>FINAL READING 30/04/2020</v>
      </c>
      <c r="M5" s="493" t="str">
        <f>NDPL!H5</f>
        <v>INTIAL READING 01/04/2020</v>
      </c>
      <c r="N5" s="493" t="s">
        <v>4</v>
      </c>
      <c r="O5" s="493" t="s">
        <v>5</v>
      </c>
      <c r="P5" s="515" t="s">
        <v>6</v>
      </c>
      <c r="Q5" s="515" t="s">
        <v>289</v>
      </c>
    </row>
    <row r="6" ht="14.25" thickBot="1" thickTop="1"/>
    <row r="7" spans="1:17" ht="19.5" customHeight="1" thickTop="1">
      <c r="A7" s="275"/>
      <c r="B7" s="276" t="s">
        <v>234</v>
      </c>
      <c r="C7" s="277"/>
      <c r="D7" s="277"/>
      <c r="E7" s="277"/>
      <c r="F7" s="278"/>
      <c r="G7" s="94"/>
      <c r="H7" s="88"/>
      <c r="I7" s="88"/>
      <c r="J7" s="88"/>
      <c r="K7" s="91"/>
      <c r="L7" s="96"/>
      <c r="M7" s="445"/>
      <c r="N7" s="445"/>
      <c r="O7" s="445"/>
      <c r="P7" s="572"/>
      <c r="Q7" s="521"/>
    </row>
    <row r="8" spans="1:17" ht="19.5" customHeight="1">
      <c r="A8" s="257"/>
      <c r="B8" s="279" t="s">
        <v>235</v>
      </c>
      <c r="C8" s="280"/>
      <c r="D8" s="280"/>
      <c r="E8" s="280"/>
      <c r="F8" s="281"/>
      <c r="G8" s="37"/>
      <c r="H8" s="43"/>
      <c r="I8" s="43"/>
      <c r="J8" s="43"/>
      <c r="K8" s="41"/>
      <c r="L8" s="97"/>
      <c r="M8" s="470"/>
      <c r="N8" s="470"/>
      <c r="O8" s="470"/>
      <c r="P8" s="654"/>
      <c r="Q8" s="437"/>
    </row>
    <row r="9" spans="1:17" ht="19.5" customHeight="1">
      <c r="A9" s="257">
        <v>1</v>
      </c>
      <c r="B9" s="282" t="s">
        <v>236</v>
      </c>
      <c r="C9" s="280">
        <v>4864817</v>
      </c>
      <c r="D9" s="266" t="s">
        <v>12</v>
      </c>
      <c r="E9" s="93" t="s">
        <v>326</v>
      </c>
      <c r="F9" s="281">
        <v>100</v>
      </c>
      <c r="G9" s="324">
        <v>951743</v>
      </c>
      <c r="H9" s="325">
        <v>956136</v>
      </c>
      <c r="I9" s="432">
        <f>G9-H9</f>
        <v>-4393</v>
      </c>
      <c r="J9" s="432">
        <f>$F9*I9</f>
        <v>-439300</v>
      </c>
      <c r="K9" s="479">
        <f>J9/1000000</f>
        <v>-0.4393</v>
      </c>
      <c r="L9" s="325">
        <v>2031</v>
      </c>
      <c r="M9" s="325">
        <v>2033</v>
      </c>
      <c r="N9" s="432">
        <f>L9-M9</f>
        <v>-2</v>
      </c>
      <c r="O9" s="432">
        <f>$F9*N9</f>
        <v>-200</v>
      </c>
      <c r="P9" s="479">
        <f>O9/1000000</f>
        <v>-0.0002</v>
      </c>
      <c r="Q9" s="449"/>
    </row>
    <row r="10" spans="1:17" ht="19.5" customHeight="1">
      <c r="A10" s="257">
        <v>2</v>
      </c>
      <c r="B10" s="282" t="s">
        <v>237</v>
      </c>
      <c r="C10" s="280">
        <v>4864794</v>
      </c>
      <c r="D10" s="266" t="s">
        <v>12</v>
      </c>
      <c r="E10" s="93" t="s">
        <v>326</v>
      </c>
      <c r="F10" s="281">
        <v>100</v>
      </c>
      <c r="G10" s="324">
        <v>57316</v>
      </c>
      <c r="H10" s="325">
        <v>57765</v>
      </c>
      <c r="I10" s="432">
        <f>G10-H10</f>
        <v>-449</v>
      </c>
      <c r="J10" s="432">
        <f>$F10*I10</f>
        <v>-44900</v>
      </c>
      <c r="K10" s="479">
        <f>J10/1000000</f>
        <v>-0.0449</v>
      </c>
      <c r="L10" s="325">
        <v>6265</v>
      </c>
      <c r="M10" s="325">
        <v>6263</v>
      </c>
      <c r="N10" s="432">
        <f>L10-M10</f>
        <v>2</v>
      </c>
      <c r="O10" s="432">
        <f>$F10*N10</f>
        <v>200</v>
      </c>
      <c r="P10" s="479">
        <f>O10/1000000</f>
        <v>0.0002</v>
      </c>
      <c r="Q10" s="437"/>
    </row>
    <row r="11" spans="1:17" ht="19.5" customHeight="1">
      <c r="A11" s="257">
        <v>3</v>
      </c>
      <c r="B11" s="282" t="s">
        <v>238</v>
      </c>
      <c r="C11" s="280">
        <v>4864896</v>
      </c>
      <c r="D11" s="266" t="s">
        <v>12</v>
      </c>
      <c r="E11" s="93" t="s">
        <v>326</v>
      </c>
      <c r="F11" s="281">
        <v>500</v>
      </c>
      <c r="G11" s="324">
        <v>15491</v>
      </c>
      <c r="H11" s="325">
        <v>15865</v>
      </c>
      <c r="I11" s="432">
        <f>G11-H11</f>
        <v>-374</v>
      </c>
      <c r="J11" s="432">
        <f>$F11*I11</f>
        <v>-187000</v>
      </c>
      <c r="K11" s="479">
        <f>J11/1000000</f>
        <v>-0.187</v>
      </c>
      <c r="L11" s="325">
        <v>3871</v>
      </c>
      <c r="M11" s="325">
        <v>3872</v>
      </c>
      <c r="N11" s="432">
        <f>L11-M11</f>
        <v>-1</v>
      </c>
      <c r="O11" s="432">
        <f>$F11*N11</f>
        <v>-500</v>
      </c>
      <c r="P11" s="479">
        <f>O11/1000000</f>
        <v>-0.0005</v>
      </c>
      <c r="Q11" s="437"/>
    </row>
    <row r="12" spans="1:17" ht="19.5" customHeight="1">
      <c r="A12" s="257">
        <v>4</v>
      </c>
      <c r="B12" s="282" t="s">
        <v>239</v>
      </c>
      <c r="C12" s="280">
        <v>4864863</v>
      </c>
      <c r="D12" s="266" t="s">
        <v>12</v>
      </c>
      <c r="E12" s="93" t="s">
        <v>326</v>
      </c>
      <c r="F12" s="666">
        <v>937.5</v>
      </c>
      <c r="G12" s="324">
        <v>998529</v>
      </c>
      <c r="H12" s="325">
        <v>997952</v>
      </c>
      <c r="I12" s="432">
        <f>G12-H12</f>
        <v>577</v>
      </c>
      <c r="J12" s="432">
        <f>$F12*I12</f>
        <v>540937.5</v>
      </c>
      <c r="K12" s="479">
        <f>J12/1000000</f>
        <v>0.5409375</v>
      </c>
      <c r="L12" s="325">
        <v>87</v>
      </c>
      <c r="M12" s="325">
        <v>87</v>
      </c>
      <c r="N12" s="432">
        <f>L12-M12</f>
        <v>0</v>
      </c>
      <c r="O12" s="432">
        <f>$F12*N12</f>
        <v>0</v>
      </c>
      <c r="P12" s="479">
        <f>O12/1000000</f>
        <v>0</v>
      </c>
      <c r="Q12" s="667"/>
    </row>
    <row r="13" spans="1:17" ht="19.5" customHeight="1">
      <c r="A13" s="257"/>
      <c r="B13" s="279" t="s">
        <v>240</v>
      </c>
      <c r="C13" s="280"/>
      <c r="D13" s="266"/>
      <c r="E13" s="81"/>
      <c r="F13" s="281"/>
      <c r="G13" s="324"/>
      <c r="H13" s="325"/>
      <c r="I13" s="272"/>
      <c r="J13" s="272"/>
      <c r="K13" s="287"/>
      <c r="L13" s="325"/>
      <c r="M13" s="325"/>
      <c r="N13" s="272"/>
      <c r="O13" s="272"/>
      <c r="P13" s="482"/>
      <c r="Q13" s="437"/>
    </row>
    <row r="14" spans="1:17" ht="19.5" customHeight="1">
      <c r="A14" s="257"/>
      <c r="B14" s="279"/>
      <c r="C14" s="280"/>
      <c r="D14" s="266"/>
      <c r="E14" s="81"/>
      <c r="F14" s="281"/>
      <c r="G14" s="324"/>
      <c r="H14" s="325"/>
      <c r="I14" s="272"/>
      <c r="J14" s="272"/>
      <c r="K14" s="287"/>
      <c r="L14" s="325"/>
      <c r="M14" s="325"/>
      <c r="N14" s="272"/>
      <c r="O14" s="272"/>
      <c r="P14" s="482"/>
      <c r="Q14" s="437"/>
    </row>
    <row r="15" spans="1:17" ht="19.5" customHeight="1">
      <c r="A15" s="257">
        <v>5</v>
      </c>
      <c r="B15" s="282" t="s">
        <v>241</v>
      </c>
      <c r="C15" s="280">
        <v>5128406</v>
      </c>
      <c r="D15" s="266" t="s">
        <v>12</v>
      </c>
      <c r="E15" s="93" t="s">
        <v>326</v>
      </c>
      <c r="F15" s="281">
        <v>-500</v>
      </c>
      <c r="G15" s="324">
        <v>994096</v>
      </c>
      <c r="H15" s="325">
        <v>994158</v>
      </c>
      <c r="I15" s="432">
        <f>G15-H15</f>
        <v>-62</v>
      </c>
      <c r="J15" s="432">
        <f>$F15*I15</f>
        <v>31000</v>
      </c>
      <c r="K15" s="479">
        <f>J15/1000000</f>
        <v>0.031</v>
      </c>
      <c r="L15" s="325">
        <v>999825</v>
      </c>
      <c r="M15" s="325">
        <v>999825</v>
      </c>
      <c r="N15" s="432">
        <f>L15-M15</f>
        <v>0</v>
      </c>
      <c r="O15" s="432">
        <f>$F15*N15</f>
        <v>0</v>
      </c>
      <c r="P15" s="479">
        <f>O15/1000000</f>
        <v>0</v>
      </c>
      <c r="Q15" s="437"/>
    </row>
    <row r="16" spans="1:17" ht="19.5" customHeight="1">
      <c r="A16" s="257">
        <v>6</v>
      </c>
      <c r="B16" s="282" t="s">
        <v>242</v>
      </c>
      <c r="C16" s="280">
        <v>4864851</v>
      </c>
      <c r="D16" s="266" t="s">
        <v>12</v>
      </c>
      <c r="E16" s="93" t="s">
        <v>326</v>
      </c>
      <c r="F16" s="281">
        <v>-500</v>
      </c>
      <c r="G16" s="324">
        <v>993150</v>
      </c>
      <c r="H16" s="325">
        <v>993526</v>
      </c>
      <c r="I16" s="432">
        <f>G16-H16</f>
        <v>-376</v>
      </c>
      <c r="J16" s="432">
        <f>$F16*I16</f>
        <v>188000</v>
      </c>
      <c r="K16" s="479">
        <f>J16/1000000</f>
        <v>0.188</v>
      </c>
      <c r="L16" s="325">
        <v>999850</v>
      </c>
      <c r="M16" s="325">
        <v>999852</v>
      </c>
      <c r="N16" s="432">
        <f>L16-M16</f>
        <v>-2</v>
      </c>
      <c r="O16" s="432">
        <f>$F16*N16</f>
        <v>1000</v>
      </c>
      <c r="P16" s="479">
        <f>O16/1000000</f>
        <v>0.001</v>
      </c>
      <c r="Q16" s="437"/>
    </row>
    <row r="17" spans="1:17" ht="19.5" customHeight="1">
      <c r="A17" s="257">
        <v>7</v>
      </c>
      <c r="B17" s="282" t="s">
        <v>257</v>
      </c>
      <c r="C17" s="280">
        <v>4902559</v>
      </c>
      <c r="D17" s="266" t="s">
        <v>12</v>
      </c>
      <c r="E17" s="93" t="s">
        <v>326</v>
      </c>
      <c r="F17" s="281">
        <v>300</v>
      </c>
      <c r="G17" s="324">
        <v>233</v>
      </c>
      <c r="H17" s="325">
        <v>233</v>
      </c>
      <c r="I17" s="432">
        <f>G17-H17</f>
        <v>0</v>
      </c>
      <c r="J17" s="432">
        <f>$F17*I17</f>
        <v>0</v>
      </c>
      <c r="K17" s="479">
        <f>J17/1000000</f>
        <v>0</v>
      </c>
      <c r="L17" s="325">
        <v>19</v>
      </c>
      <c r="M17" s="325">
        <v>22</v>
      </c>
      <c r="N17" s="432">
        <f>L17-M17</f>
        <v>-3</v>
      </c>
      <c r="O17" s="432">
        <f>$F17*N17</f>
        <v>-900</v>
      </c>
      <c r="P17" s="479">
        <f>O17/1000000</f>
        <v>-0.0009</v>
      </c>
      <c r="Q17" s="437"/>
    </row>
    <row r="18" spans="1:17" ht="19.5" customHeight="1">
      <c r="A18" s="257"/>
      <c r="B18" s="279"/>
      <c r="C18" s="280"/>
      <c r="D18" s="266"/>
      <c r="E18" s="93"/>
      <c r="F18" s="281"/>
      <c r="G18" s="324"/>
      <c r="H18" s="325"/>
      <c r="I18" s="43"/>
      <c r="J18" s="43"/>
      <c r="K18" s="95"/>
      <c r="L18" s="325"/>
      <c r="M18" s="325"/>
      <c r="N18" s="471"/>
      <c r="O18" s="471"/>
      <c r="P18" s="472"/>
      <c r="Q18" s="437"/>
    </row>
    <row r="19" spans="1:17" ht="19.5" customHeight="1">
      <c r="A19" s="257"/>
      <c r="B19" s="282"/>
      <c r="C19" s="280"/>
      <c r="D19" s="266"/>
      <c r="E19" s="93"/>
      <c r="F19" s="281"/>
      <c r="G19" s="324"/>
      <c r="H19" s="325"/>
      <c r="I19" s="43"/>
      <c r="J19" s="43"/>
      <c r="K19" s="95"/>
      <c r="L19" s="325"/>
      <c r="M19" s="325"/>
      <c r="N19" s="471"/>
      <c r="O19" s="471"/>
      <c r="P19" s="472"/>
      <c r="Q19" s="437"/>
    </row>
    <row r="20" spans="1:17" ht="19.5" customHeight="1">
      <c r="A20" s="257"/>
      <c r="B20" s="279" t="s">
        <v>243</v>
      </c>
      <c r="C20" s="280"/>
      <c r="D20" s="266"/>
      <c r="E20" s="93"/>
      <c r="F20" s="283"/>
      <c r="G20" s="324"/>
      <c r="H20" s="325"/>
      <c r="I20" s="40"/>
      <c r="J20" s="44"/>
      <c r="K20" s="289">
        <f>SUM(K9:K19)</f>
        <v>0.08873749999999994</v>
      </c>
      <c r="L20" s="325"/>
      <c r="M20" s="325"/>
      <c r="N20" s="272"/>
      <c r="O20" s="272"/>
      <c r="P20" s="289">
        <f>SUM(P9:P19)</f>
        <v>-0.00039999999999999996</v>
      </c>
      <c r="Q20" s="437"/>
    </row>
    <row r="21" spans="1:17" ht="19.5" customHeight="1">
      <c r="A21" s="257"/>
      <c r="B21" s="279" t="s">
        <v>244</v>
      </c>
      <c r="C21" s="280"/>
      <c r="D21" s="266"/>
      <c r="E21" s="93"/>
      <c r="F21" s="283"/>
      <c r="G21" s="324"/>
      <c r="H21" s="325"/>
      <c r="I21" s="40"/>
      <c r="J21" s="40"/>
      <c r="K21" s="95"/>
      <c r="L21" s="325"/>
      <c r="M21" s="325"/>
      <c r="N21" s="471"/>
      <c r="O21" s="471"/>
      <c r="P21" s="472"/>
      <c r="Q21" s="437"/>
    </row>
    <row r="22" spans="1:17" ht="19.5" customHeight="1">
      <c r="A22" s="257"/>
      <c r="B22" s="279" t="s">
        <v>245</v>
      </c>
      <c r="C22" s="280"/>
      <c r="D22" s="266"/>
      <c r="E22" s="93"/>
      <c r="F22" s="283"/>
      <c r="G22" s="324"/>
      <c r="H22" s="325"/>
      <c r="I22" s="40"/>
      <c r="J22" s="40"/>
      <c r="K22" s="95"/>
      <c r="L22" s="325"/>
      <c r="M22" s="325"/>
      <c r="N22" s="471"/>
      <c r="O22" s="471"/>
      <c r="P22" s="472"/>
      <c r="Q22" s="437"/>
    </row>
    <row r="23" spans="1:17" ht="19.5" customHeight="1">
      <c r="A23" s="257">
        <v>8</v>
      </c>
      <c r="B23" s="282" t="s">
        <v>246</v>
      </c>
      <c r="C23" s="280">
        <v>4864796</v>
      </c>
      <c r="D23" s="266" t="s">
        <v>12</v>
      </c>
      <c r="E23" s="93" t="s">
        <v>326</v>
      </c>
      <c r="F23" s="281">
        <v>200</v>
      </c>
      <c r="G23" s="324">
        <v>971289</v>
      </c>
      <c r="H23" s="325">
        <v>972578</v>
      </c>
      <c r="I23" s="432">
        <f>G23-H23</f>
        <v>-1289</v>
      </c>
      <c r="J23" s="432">
        <f>$F23*I23</f>
        <v>-257800</v>
      </c>
      <c r="K23" s="479">
        <f>J23/1000000</f>
        <v>-0.2578</v>
      </c>
      <c r="L23" s="325">
        <v>999779</v>
      </c>
      <c r="M23" s="325">
        <v>999788</v>
      </c>
      <c r="N23" s="432">
        <f>L23-M23</f>
        <v>-9</v>
      </c>
      <c r="O23" s="432">
        <f>$F23*N23</f>
        <v>-1800</v>
      </c>
      <c r="P23" s="479">
        <f>O23/1000000</f>
        <v>-0.0018</v>
      </c>
      <c r="Q23" s="449"/>
    </row>
    <row r="24" spans="1:17" ht="21" customHeight="1">
      <c r="A24" s="257">
        <v>9</v>
      </c>
      <c r="B24" s="282" t="s">
        <v>247</v>
      </c>
      <c r="C24" s="280">
        <v>5128407</v>
      </c>
      <c r="D24" s="266" t="s">
        <v>12</v>
      </c>
      <c r="E24" s="93" t="s">
        <v>326</v>
      </c>
      <c r="F24" s="281">
        <v>937.5</v>
      </c>
      <c r="G24" s="324">
        <v>988106</v>
      </c>
      <c r="H24" s="325">
        <v>988577</v>
      </c>
      <c r="I24" s="432">
        <f>G24-H24</f>
        <v>-471</v>
      </c>
      <c r="J24" s="432">
        <f>$F24*I24</f>
        <v>-441562.5</v>
      </c>
      <c r="K24" s="479">
        <f>J24/1000000</f>
        <v>-0.4415625</v>
      </c>
      <c r="L24" s="325">
        <v>999928</v>
      </c>
      <c r="M24" s="325">
        <v>999929</v>
      </c>
      <c r="N24" s="432">
        <f>L24-M24</f>
        <v>-1</v>
      </c>
      <c r="O24" s="432">
        <f>$F24*N24</f>
        <v>-937.5</v>
      </c>
      <c r="P24" s="479">
        <f>O24/1000000</f>
        <v>-0.0009375</v>
      </c>
      <c r="Q24" s="443"/>
    </row>
    <row r="25" spans="1:17" ht="19.5" customHeight="1">
      <c r="A25" s="257"/>
      <c r="B25" s="279" t="s">
        <v>248</v>
      </c>
      <c r="C25" s="282"/>
      <c r="D25" s="266"/>
      <c r="E25" s="93"/>
      <c r="F25" s="283"/>
      <c r="G25" s="324"/>
      <c r="H25" s="325"/>
      <c r="I25" s="40"/>
      <c r="J25" s="44"/>
      <c r="K25" s="289">
        <f>SUM(K23:K24)</f>
        <v>-0.6993625</v>
      </c>
      <c r="L25" s="325"/>
      <c r="M25" s="325"/>
      <c r="N25" s="272"/>
      <c r="O25" s="272"/>
      <c r="P25" s="289">
        <f>SUM(P23:P24)</f>
        <v>-0.0027375</v>
      </c>
      <c r="Q25" s="437"/>
    </row>
    <row r="26" spans="1:17" ht="19.5" customHeight="1">
      <c r="A26" s="257"/>
      <c r="B26" s="279" t="s">
        <v>249</v>
      </c>
      <c r="C26" s="280"/>
      <c r="D26" s="266"/>
      <c r="E26" s="81"/>
      <c r="F26" s="281"/>
      <c r="G26" s="324"/>
      <c r="H26" s="325"/>
      <c r="I26" s="43"/>
      <c r="J26" s="39"/>
      <c r="K26" s="95"/>
      <c r="L26" s="325"/>
      <c r="M26" s="325"/>
      <c r="N26" s="471"/>
      <c r="O26" s="471"/>
      <c r="P26" s="472"/>
      <c r="Q26" s="437"/>
    </row>
    <row r="27" spans="1:17" ht="19.5" customHeight="1">
      <c r="A27" s="257"/>
      <c r="B27" s="279" t="s">
        <v>245</v>
      </c>
      <c r="C27" s="280"/>
      <c r="D27" s="266"/>
      <c r="E27" s="81"/>
      <c r="F27" s="281"/>
      <c r="G27" s="324"/>
      <c r="H27" s="325"/>
      <c r="I27" s="43"/>
      <c r="J27" s="39"/>
      <c r="K27" s="95"/>
      <c r="L27" s="325"/>
      <c r="M27" s="325"/>
      <c r="N27" s="471"/>
      <c r="O27" s="471"/>
      <c r="P27" s="472"/>
      <c r="Q27" s="437"/>
    </row>
    <row r="28" spans="1:17" ht="19.5" customHeight="1">
      <c r="A28" s="257">
        <v>10</v>
      </c>
      <c r="B28" s="282" t="s">
        <v>250</v>
      </c>
      <c r="C28" s="280">
        <v>4864866</v>
      </c>
      <c r="D28" s="266" t="s">
        <v>12</v>
      </c>
      <c r="E28" s="93" t="s">
        <v>326</v>
      </c>
      <c r="F28" s="480">
        <v>1250</v>
      </c>
      <c r="G28" s="324">
        <v>1794</v>
      </c>
      <c r="H28" s="325">
        <v>1692</v>
      </c>
      <c r="I28" s="432">
        <f aca="true" t="shared" si="0" ref="I28:I33">G28-H28</f>
        <v>102</v>
      </c>
      <c r="J28" s="432">
        <f aca="true" t="shared" si="1" ref="J28:J33">$F28*I28</f>
        <v>127500</v>
      </c>
      <c r="K28" s="479">
        <f aca="true" t="shared" si="2" ref="K28:K33">J28/1000000</f>
        <v>0.1275</v>
      </c>
      <c r="L28" s="325">
        <v>999935</v>
      </c>
      <c r="M28" s="325">
        <v>999934</v>
      </c>
      <c r="N28" s="432">
        <f aca="true" t="shared" si="3" ref="N28:N33">L28-M28</f>
        <v>1</v>
      </c>
      <c r="O28" s="432">
        <f aca="true" t="shared" si="4" ref="O28:O33">$F28*N28</f>
        <v>1250</v>
      </c>
      <c r="P28" s="479">
        <f aca="true" t="shared" si="5" ref="P28:P33">O28/1000000</f>
        <v>0.00125</v>
      </c>
      <c r="Q28" s="437"/>
    </row>
    <row r="29" spans="1:17" ht="19.5" customHeight="1">
      <c r="A29" s="257">
        <v>11</v>
      </c>
      <c r="B29" s="282" t="s">
        <v>251</v>
      </c>
      <c r="C29" s="280">
        <v>5295125</v>
      </c>
      <c r="D29" s="266" t="s">
        <v>12</v>
      </c>
      <c r="E29" s="93" t="s">
        <v>326</v>
      </c>
      <c r="F29" s="480">
        <v>100</v>
      </c>
      <c r="G29" s="324">
        <v>375952</v>
      </c>
      <c r="H29" s="325">
        <v>373512</v>
      </c>
      <c r="I29" s="432">
        <f t="shared" si="0"/>
        <v>2440</v>
      </c>
      <c r="J29" s="432">
        <f t="shared" si="1"/>
        <v>244000</v>
      </c>
      <c r="K29" s="479">
        <f t="shared" si="2"/>
        <v>0.244</v>
      </c>
      <c r="L29" s="325">
        <v>179850</v>
      </c>
      <c r="M29" s="325">
        <v>179868</v>
      </c>
      <c r="N29" s="432">
        <f t="shared" si="3"/>
        <v>-18</v>
      </c>
      <c r="O29" s="432">
        <f t="shared" si="4"/>
        <v>-1800</v>
      </c>
      <c r="P29" s="479">
        <f t="shared" si="5"/>
        <v>-0.0018</v>
      </c>
      <c r="Q29" s="437"/>
    </row>
    <row r="30" spans="1:17" ht="19.5" customHeight="1">
      <c r="A30" s="257">
        <v>12</v>
      </c>
      <c r="B30" s="282" t="s">
        <v>252</v>
      </c>
      <c r="C30" s="280">
        <v>5295126</v>
      </c>
      <c r="D30" s="266" t="s">
        <v>12</v>
      </c>
      <c r="E30" s="93" t="s">
        <v>326</v>
      </c>
      <c r="F30" s="480">
        <v>62.5</v>
      </c>
      <c r="G30" s="324">
        <v>326868</v>
      </c>
      <c r="H30" s="325">
        <v>322829</v>
      </c>
      <c r="I30" s="432">
        <f t="shared" si="0"/>
        <v>4039</v>
      </c>
      <c r="J30" s="432">
        <f t="shared" si="1"/>
        <v>252437.5</v>
      </c>
      <c r="K30" s="479">
        <f t="shared" si="2"/>
        <v>0.2524375</v>
      </c>
      <c r="L30" s="325">
        <v>104243</v>
      </c>
      <c r="M30" s="325">
        <v>104272</v>
      </c>
      <c r="N30" s="432">
        <f t="shared" si="3"/>
        <v>-29</v>
      </c>
      <c r="O30" s="432">
        <f t="shared" si="4"/>
        <v>-1812.5</v>
      </c>
      <c r="P30" s="479">
        <f t="shared" si="5"/>
        <v>-0.0018125</v>
      </c>
      <c r="Q30" s="437"/>
    </row>
    <row r="31" spans="1:17" ht="19.5" customHeight="1">
      <c r="A31" s="257">
        <v>13</v>
      </c>
      <c r="B31" s="282" t="s">
        <v>253</v>
      </c>
      <c r="C31" s="280">
        <v>4865179</v>
      </c>
      <c r="D31" s="266" t="s">
        <v>12</v>
      </c>
      <c r="E31" s="93" t="s">
        <v>326</v>
      </c>
      <c r="F31" s="480">
        <v>800</v>
      </c>
      <c r="G31" s="324">
        <v>1699</v>
      </c>
      <c r="H31" s="325">
        <v>1985</v>
      </c>
      <c r="I31" s="432">
        <f t="shared" si="0"/>
        <v>-286</v>
      </c>
      <c r="J31" s="432">
        <f t="shared" si="1"/>
        <v>-228800</v>
      </c>
      <c r="K31" s="479">
        <f t="shared" si="2"/>
        <v>-0.2288</v>
      </c>
      <c r="L31" s="325">
        <v>1724</v>
      </c>
      <c r="M31" s="325">
        <v>1725</v>
      </c>
      <c r="N31" s="432">
        <f t="shared" si="3"/>
        <v>-1</v>
      </c>
      <c r="O31" s="432">
        <f t="shared" si="4"/>
        <v>-800</v>
      </c>
      <c r="P31" s="479">
        <f t="shared" si="5"/>
        <v>-0.0008</v>
      </c>
      <c r="Q31" s="437"/>
    </row>
    <row r="32" spans="1:17" ht="19.5" customHeight="1">
      <c r="A32" s="257">
        <v>14</v>
      </c>
      <c r="B32" s="282" t="s">
        <v>254</v>
      </c>
      <c r="C32" s="280">
        <v>4864795</v>
      </c>
      <c r="D32" s="266" t="s">
        <v>12</v>
      </c>
      <c r="E32" s="93" t="s">
        <v>326</v>
      </c>
      <c r="F32" s="480">
        <v>100</v>
      </c>
      <c r="G32" s="324">
        <v>954812</v>
      </c>
      <c r="H32" s="325">
        <v>956092</v>
      </c>
      <c r="I32" s="432">
        <f t="shared" si="0"/>
        <v>-1280</v>
      </c>
      <c r="J32" s="432">
        <f t="shared" si="1"/>
        <v>-128000</v>
      </c>
      <c r="K32" s="479">
        <f t="shared" si="2"/>
        <v>-0.128</v>
      </c>
      <c r="L32" s="325">
        <v>999094</v>
      </c>
      <c r="M32" s="325">
        <v>999097</v>
      </c>
      <c r="N32" s="432">
        <f t="shared" si="3"/>
        <v>-3</v>
      </c>
      <c r="O32" s="432">
        <f t="shared" si="4"/>
        <v>-300</v>
      </c>
      <c r="P32" s="479">
        <f t="shared" si="5"/>
        <v>-0.0003</v>
      </c>
      <c r="Q32" s="449"/>
    </row>
    <row r="33" spans="1:17" ht="19.5" customHeight="1">
      <c r="A33" s="257">
        <v>15</v>
      </c>
      <c r="B33" s="282" t="s">
        <v>353</v>
      </c>
      <c r="C33" s="280">
        <v>4864821</v>
      </c>
      <c r="D33" s="266" t="s">
        <v>12</v>
      </c>
      <c r="E33" s="93" t="s">
        <v>326</v>
      </c>
      <c r="F33" s="480">
        <v>150</v>
      </c>
      <c r="G33" s="324">
        <v>990329</v>
      </c>
      <c r="H33" s="325">
        <v>992339</v>
      </c>
      <c r="I33" s="432">
        <f t="shared" si="0"/>
        <v>-2010</v>
      </c>
      <c r="J33" s="432">
        <f t="shared" si="1"/>
        <v>-301500</v>
      </c>
      <c r="K33" s="479">
        <f t="shared" si="2"/>
        <v>-0.3015</v>
      </c>
      <c r="L33" s="325">
        <v>990471</v>
      </c>
      <c r="M33" s="325">
        <v>990475</v>
      </c>
      <c r="N33" s="432">
        <f t="shared" si="3"/>
        <v>-4</v>
      </c>
      <c r="O33" s="432">
        <f t="shared" si="4"/>
        <v>-600</v>
      </c>
      <c r="P33" s="481">
        <f t="shared" si="5"/>
        <v>-0.0006</v>
      </c>
      <c r="Q33" s="460"/>
    </row>
    <row r="34" spans="1:17" ht="19.5" customHeight="1">
      <c r="A34" s="257"/>
      <c r="B34" s="279" t="s">
        <v>240</v>
      </c>
      <c r="C34" s="280"/>
      <c r="D34" s="266"/>
      <c r="E34" s="81"/>
      <c r="F34" s="281"/>
      <c r="G34" s="324"/>
      <c r="H34" s="325"/>
      <c r="I34" s="272"/>
      <c r="J34" s="288"/>
      <c r="K34" s="287"/>
      <c r="L34" s="325"/>
      <c r="M34" s="325"/>
      <c r="N34" s="272"/>
      <c r="O34" s="272"/>
      <c r="P34" s="482"/>
      <c r="Q34" s="437"/>
    </row>
    <row r="35" spans="1:17" ht="19.5" customHeight="1">
      <c r="A35" s="257">
        <v>16</v>
      </c>
      <c r="B35" s="282" t="s">
        <v>255</v>
      </c>
      <c r="C35" s="280">
        <v>4865185</v>
      </c>
      <c r="D35" s="266" t="s">
        <v>12</v>
      </c>
      <c r="E35" s="93" t="s">
        <v>326</v>
      </c>
      <c r="F35" s="480">
        <v>-2500</v>
      </c>
      <c r="G35" s="324">
        <v>997279</v>
      </c>
      <c r="H35" s="325">
        <v>997308</v>
      </c>
      <c r="I35" s="432">
        <f>G35-H35</f>
        <v>-29</v>
      </c>
      <c r="J35" s="432">
        <f>$F35*I35</f>
        <v>72500</v>
      </c>
      <c r="K35" s="479">
        <f>J35/1000000</f>
        <v>0.0725</v>
      </c>
      <c r="L35" s="325">
        <v>3054</v>
      </c>
      <c r="M35" s="325">
        <v>3054</v>
      </c>
      <c r="N35" s="432">
        <f>L35-M35</f>
        <v>0</v>
      </c>
      <c r="O35" s="432">
        <f>$F35*N35</f>
        <v>0</v>
      </c>
      <c r="P35" s="481">
        <f>O35/1000000</f>
        <v>0</v>
      </c>
      <c r="Q35" s="448"/>
    </row>
    <row r="36" spans="1:17" ht="19.5" customHeight="1">
      <c r="A36" s="257">
        <v>17</v>
      </c>
      <c r="B36" s="282" t="s">
        <v>258</v>
      </c>
      <c r="C36" s="280">
        <v>4902559</v>
      </c>
      <c r="D36" s="266" t="s">
        <v>12</v>
      </c>
      <c r="E36" s="93" t="s">
        <v>326</v>
      </c>
      <c r="F36" s="280">
        <v>-300</v>
      </c>
      <c r="G36" s="324">
        <v>233</v>
      </c>
      <c r="H36" s="325">
        <v>233</v>
      </c>
      <c r="I36" s="432">
        <f>G36-H36</f>
        <v>0</v>
      </c>
      <c r="J36" s="432">
        <f>$F36*I36</f>
        <v>0</v>
      </c>
      <c r="K36" s="479">
        <f>J36/1000000</f>
        <v>0</v>
      </c>
      <c r="L36" s="325">
        <v>19</v>
      </c>
      <c r="M36" s="325">
        <v>22</v>
      </c>
      <c r="N36" s="432">
        <f>L36-M36</f>
        <v>-3</v>
      </c>
      <c r="O36" s="432">
        <f>$F36*N36</f>
        <v>900</v>
      </c>
      <c r="P36" s="479">
        <f>O36/1000000</f>
        <v>0.0009</v>
      </c>
      <c r="Q36" s="437"/>
    </row>
    <row r="37" spans="1:17" ht="19.5" customHeight="1" thickBot="1">
      <c r="A37" s="284"/>
      <c r="B37" s="285" t="s">
        <v>256</v>
      </c>
      <c r="C37" s="285"/>
      <c r="D37" s="285"/>
      <c r="E37" s="285"/>
      <c r="F37" s="285"/>
      <c r="G37" s="100"/>
      <c r="H37" s="99"/>
      <c r="I37" s="99"/>
      <c r="J37" s="99"/>
      <c r="K37" s="399">
        <f>SUM(K28:K36)</f>
        <v>0.03813750000000003</v>
      </c>
      <c r="L37" s="293"/>
      <c r="M37" s="655"/>
      <c r="N37" s="655"/>
      <c r="O37" s="655"/>
      <c r="P37" s="290">
        <f>SUM(P28:P36)</f>
        <v>-0.0031625000000000004</v>
      </c>
      <c r="Q37" s="531"/>
    </row>
    <row r="38" spans="1:16" ht="13.5" thickTop="1">
      <c r="A38" s="52"/>
      <c r="B38" s="2"/>
      <c r="C38" s="89"/>
      <c r="D38" s="52"/>
      <c r="E38" s="89"/>
      <c r="F38" s="9"/>
      <c r="G38" s="9"/>
      <c r="H38" s="9"/>
      <c r="I38" s="9"/>
      <c r="J38" s="9"/>
      <c r="K38" s="10"/>
      <c r="L38" s="294"/>
      <c r="M38" s="522"/>
      <c r="N38" s="522"/>
      <c r="O38" s="522"/>
      <c r="P38" s="522"/>
    </row>
    <row r="39" spans="11:16" ht="12.75">
      <c r="K39" s="522"/>
      <c r="L39" s="522"/>
      <c r="M39" s="522"/>
      <c r="N39" s="522"/>
      <c r="O39" s="522"/>
      <c r="P39" s="522"/>
    </row>
    <row r="40" spans="7:16" ht="12.75">
      <c r="G40" s="656"/>
      <c r="K40" s="522"/>
      <c r="L40" s="522"/>
      <c r="M40" s="522"/>
      <c r="N40" s="522"/>
      <c r="O40" s="522"/>
      <c r="P40" s="522"/>
    </row>
    <row r="41" spans="2:16" ht="21.75">
      <c r="B41" s="180" t="s">
        <v>312</v>
      </c>
      <c r="K41" s="657">
        <f>K20</f>
        <v>0.08873749999999994</v>
      </c>
      <c r="L41" s="658"/>
      <c r="M41" s="658"/>
      <c r="N41" s="658"/>
      <c r="O41" s="658"/>
      <c r="P41" s="657">
        <f>P20</f>
        <v>-0.00039999999999999996</v>
      </c>
    </row>
    <row r="42" spans="2:16" ht="21.75">
      <c r="B42" s="180" t="s">
        <v>313</v>
      </c>
      <c r="K42" s="657">
        <f>K25</f>
        <v>-0.6993625</v>
      </c>
      <c r="L42" s="658"/>
      <c r="M42" s="658"/>
      <c r="N42" s="658"/>
      <c r="O42" s="658"/>
      <c r="P42" s="657">
        <f>P25</f>
        <v>-0.0027375</v>
      </c>
    </row>
    <row r="43" spans="2:16" ht="21.75">
      <c r="B43" s="180" t="s">
        <v>314</v>
      </c>
      <c r="K43" s="657">
        <f>K37</f>
        <v>0.03813750000000003</v>
      </c>
      <c r="L43" s="658"/>
      <c r="M43" s="658"/>
      <c r="N43" s="658"/>
      <c r="O43" s="658"/>
      <c r="P43" s="659">
        <f>P37</f>
        <v>-0.0031625000000000004</v>
      </c>
    </row>
  </sheetData>
  <sheetProtection/>
  <printOptions horizontalCentered="1"/>
  <pageMargins left="0.4" right="0.38" top="0.59" bottom="0.58" header="0.5" footer="0.5"/>
  <pageSetup horizontalDpi="600" verticalDpi="600" orientation="landscape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6"/>
  <sheetViews>
    <sheetView view="pageBreakPreview" zoomScale="84" zoomScaleNormal="75" zoomScaleSheetLayoutView="84" zoomScalePageLayoutView="0" workbookViewId="0" topLeftCell="A1">
      <selection activeCell="P30" sqref="P30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3.57421875" style="0" customWidth="1"/>
    <col min="8" max="8" width="14.8515625" style="0" customWidth="1"/>
    <col min="9" max="9" width="13.00390625" style="0" customWidth="1"/>
    <col min="10" max="10" width="14.140625" style="0" customWidth="1"/>
    <col min="11" max="11" width="13.8515625" style="0" customWidth="1"/>
    <col min="12" max="12" width="14.140625" style="0" customWidth="1"/>
    <col min="13" max="13" width="13.57421875" style="0" customWidth="1"/>
    <col min="14" max="14" width="11.28125" style="0" customWidth="1"/>
    <col min="15" max="15" width="15.140625" style="0" customWidth="1"/>
    <col min="16" max="16" width="13.8515625" style="0" customWidth="1"/>
    <col min="17" max="17" width="18.7109375" style="0" customWidth="1"/>
    <col min="18" max="18" width="7.57421875" style="0" customWidth="1"/>
  </cols>
  <sheetData>
    <row r="1" ht="26.25">
      <c r="A1" s="1" t="s">
        <v>219</v>
      </c>
    </row>
    <row r="2" spans="1:16" ht="20.25">
      <c r="A2" s="301" t="s">
        <v>220</v>
      </c>
      <c r="P2" s="263" t="str">
        <f>NDPL!Q1</f>
        <v>APRIL-2020</v>
      </c>
    </row>
    <row r="3" spans="1:9" ht="18">
      <c r="A3" s="176" t="s">
        <v>329</v>
      </c>
      <c r="B3" s="176"/>
      <c r="C3" s="252"/>
      <c r="D3" s="253"/>
      <c r="E3" s="253"/>
      <c r="F3" s="252"/>
      <c r="G3" s="252"/>
      <c r="H3" s="252"/>
      <c r="I3" s="252"/>
    </row>
    <row r="4" spans="1:16" ht="24" thickBot="1">
      <c r="A4" s="3"/>
      <c r="G4" s="17"/>
      <c r="H4" s="17"/>
      <c r="I4" s="45" t="s">
        <v>375</v>
      </c>
      <c r="J4" s="17"/>
      <c r="K4" s="17"/>
      <c r="L4" s="17"/>
      <c r="M4" s="17"/>
      <c r="N4" s="45" t="s">
        <v>376</v>
      </c>
      <c r="O4" s="17"/>
      <c r="P4" s="17"/>
    </row>
    <row r="5" spans="1:17" ht="39.75" thickBot="1" thickTop="1">
      <c r="A5" s="34" t="s">
        <v>8</v>
      </c>
      <c r="B5" s="31" t="s">
        <v>9</v>
      </c>
      <c r="C5" s="32" t="s">
        <v>1</v>
      </c>
      <c r="D5" s="32" t="s">
        <v>2</v>
      </c>
      <c r="E5" s="32" t="s">
        <v>3</v>
      </c>
      <c r="F5" s="32" t="s">
        <v>10</v>
      </c>
      <c r="G5" s="34" t="str">
        <f>NDPL!G5</f>
        <v>FINAL READING 30/04/2020</v>
      </c>
      <c r="H5" s="32" t="str">
        <f>NDPL!H5</f>
        <v>INTIAL READING 01/04/2020</v>
      </c>
      <c r="I5" s="32" t="s">
        <v>4</v>
      </c>
      <c r="J5" s="32" t="s">
        <v>5</v>
      </c>
      <c r="K5" s="32" t="s">
        <v>6</v>
      </c>
      <c r="L5" s="34" t="str">
        <f>NDPL!G5</f>
        <v>FINAL READING 30/04/2020</v>
      </c>
      <c r="M5" s="32" t="str">
        <f>NDPL!H5</f>
        <v>INTIAL READING 01/04/2020</v>
      </c>
      <c r="N5" s="32" t="s">
        <v>4</v>
      </c>
      <c r="O5" s="32" t="s">
        <v>5</v>
      </c>
      <c r="P5" s="33" t="s">
        <v>6</v>
      </c>
      <c r="Q5" s="33" t="s">
        <v>289</v>
      </c>
    </row>
    <row r="6" ht="14.25" thickBot="1" thickTop="1"/>
    <row r="7" spans="1:17" ht="13.5" thickTop="1">
      <c r="A7" s="22"/>
      <c r="B7" s="107"/>
      <c r="C7" s="23"/>
      <c r="D7" s="23"/>
      <c r="E7" s="23"/>
      <c r="F7" s="29"/>
      <c r="G7" s="22"/>
      <c r="H7" s="23"/>
      <c r="I7" s="23"/>
      <c r="J7" s="23"/>
      <c r="K7" s="29"/>
      <c r="L7" s="22"/>
      <c r="M7" s="23"/>
      <c r="N7" s="23"/>
      <c r="O7" s="23"/>
      <c r="P7" s="29"/>
      <c r="Q7" s="145"/>
    </row>
    <row r="8" spans="1:17" ht="18">
      <c r="A8" s="111"/>
      <c r="B8" s="411" t="s">
        <v>265</v>
      </c>
      <c r="C8" s="410"/>
      <c r="D8" s="114"/>
      <c r="E8" s="114"/>
      <c r="F8" s="116"/>
      <c r="G8" s="125"/>
      <c r="H8" s="17"/>
      <c r="I8" s="65"/>
      <c r="J8" s="65"/>
      <c r="K8" s="67"/>
      <c r="L8" s="66"/>
      <c r="M8" s="64"/>
      <c r="N8" s="65"/>
      <c r="O8" s="65"/>
      <c r="P8" s="67"/>
      <c r="Q8" s="146"/>
    </row>
    <row r="9" spans="1:17" ht="18">
      <c r="A9" s="118"/>
      <c r="B9" s="412" t="s">
        <v>266</v>
      </c>
      <c r="C9" s="413" t="s">
        <v>260</v>
      </c>
      <c r="D9" s="119"/>
      <c r="E9" s="114"/>
      <c r="F9" s="116"/>
      <c r="G9" s="21"/>
      <c r="H9" s="17"/>
      <c r="I9" s="65"/>
      <c r="J9" s="65"/>
      <c r="K9" s="67"/>
      <c r="L9" s="175"/>
      <c r="M9" s="65"/>
      <c r="N9" s="65"/>
      <c r="O9" s="65"/>
      <c r="P9" s="67"/>
      <c r="Q9" s="146"/>
    </row>
    <row r="10" spans="1:17" s="433" customFormat="1" ht="20.25">
      <c r="A10" s="403">
        <v>1</v>
      </c>
      <c r="B10" s="510" t="s">
        <v>261</v>
      </c>
      <c r="C10" s="410">
        <v>5295181</v>
      </c>
      <c r="D10" s="427" t="s">
        <v>12</v>
      </c>
      <c r="E10" s="114" t="s">
        <v>333</v>
      </c>
      <c r="F10" s="511">
        <v>1000</v>
      </c>
      <c r="G10" s="430">
        <v>100799</v>
      </c>
      <c r="H10" s="430">
        <v>100589</v>
      </c>
      <c r="I10" s="430">
        <f>G10-H10</f>
        <v>210</v>
      </c>
      <c r="J10" s="430">
        <f>$F10*I10</f>
        <v>210000</v>
      </c>
      <c r="K10" s="430">
        <f>J10/1000000</f>
        <v>0.21</v>
      </c>
      <c r="L10" s="814">
        <v>24578</v>
      </c>
      <c r="M10" s="430">
        <v>24158</v>
      </c>
      <c r="N10" s="431">
        <f>L10-M10</f>
        <v>420</v>
      </c>
      <c r="O10" s="431">
        <f>$F10*N10</f>
        <v>420000</v>
      </c>
      <c r="P10" s="512">
        <f>O10/1000000</f>
        <v>0.42</v>
      </c>
      <c r="Q10" s="437"/>
    </row>
    <row r="11" spans="1:17" s="433" customFormat="1" ht="20.25">
      <c r="A11" s="403">
        <v>2</v>
      </c>
      <c r="B11" s="510" t="s">
        <v>263</v>
      </c>
      <c r="C11" s="410">
        <v>4864970</v>
      </c>
      <c r="D11" s="427" t="s">
        <v>12</v>
      </c>
      <c r="E11" s="114" t="s">
        <v>333</v>
      </c>
      <c r="F11" s="511">
        <v>2000</v>
      </c>
      <c r="G11" s="430">
        <v>4685</v>
      </c>
      <c r="H11" s="430">
        <v>4608</v>
      </c>
      <c r="I11" s="430">
        <f>G11-H11</f>
        <v>77</v>
      </c>
      <c r="J11" s="430">
        <f>$F11*I11</f>
        <v>154000</v>
      </c>
      <c r="K11" s="430">
        <f>J11/1000000</f>
        <v>0.154</v>
      </c>
      <c r="L11" s="814">
        <v>999981</v>
      </c>
      <c r="M11" s="430">
        <v>999771</v>
      </c>
      <c r="N11" s="431">
        <f>L11-M11</f>
        <v>210</v>
      </c>
      <c r="O11" s="431">
        <f>$F11*N11</f>
        <v>420000</v>
      </c>
      <c r="P11" s="512">
        <f>O11/1000000</f>
        <v>0.42</v>
      </c>
      <c r="Q11" s="449"/>
    </row>
    <row r="12" spans="1:17" s="433" customFormat="1" ht="20.25">
      <c r="A12" s="92">
        <v>3</v>
      </c>
      <c r="B12" s="767" t="s">
        <v>456</v>
      </c>
      <c r="C12" s="410">
        <v>4864958</v>
      </c>
      <c r="D12" s="715" t="s">
        <v>12</v>
      </c>
      <c r="E12" s="715" t="s">
        <v>333</v>
      </c>
      <c r="F12" s="511">
        <v>-500</v>
      </c>
      <c r="G12" s="430">
        <v>941830</v>
      </c>
      <c r="H12" s="430">
        <v>945694</v>
      </c>
      <c r="I12" s="430">
        <f>G12-H12</f>
        <v>-3864</v>
      </c>
      <c r="J12" s="430">
        <f>$F12*I12</f>
        <v>1932000</v>
      </c>
      <c r="K12" s="430">
        <f>J12/1000000</f>
        <v>1.932</v>
      </c>
      <c r="L12" s="814">
        <v>998674</v>
      </c>
      <c r="M12" s="430">
        <v>998674</v>
      </c>
      <c r="N12" s="431">
        <f>L12-M12</f>
        <v>0</v>
      </c>
      <c r="O12" s="431">
        <f>$F12*N12</f>
        <v>0</v>
      </c>
      <c r="P12" s="512">
        <f>O12/1000000</f>
        <v>0</v>
      </c>
      <c r="Q12" s="437"/>
    </row>
    <row r="13" spans="1:17" s="433" customFormat="1" ht="20.25">
      <c r="A13" s="92">
        <v>4</v>
      </c>
      <c r="B13" s="767" t="s">
        <v>457</v>
      </c>
      <c r="C13" s="410">
        <v>5295115</v>
      </c>
      <c r="D13" s="715" t="s">
        <v>12</v>
      </c>
      <c r="E13" s="715" t="s">
        <v>333</v>
      </c>
      <c r="F13" s="511">
        <v>-100</v>
      </c>
      <c r="G13" s="430">
        <v>583268</v>
      </c>
      <c r="H13" s="430">
        <v>584955</v>
      </c>
      <c r="I13" s="430">
        <f>G13-H13</f>
        <v>-1687</v>
      </c>
      <c r="J13" s="430">
        <f>$F13*I13</f>
        <v>168700</v>
      </c>
      <c r="K13" s="430">
        <f>J13/1000000</f>
        <v>0.1687</v>
      </c>
      <c r="L13" s="814">
        <v>997094</v>
      </c>
      <c r="M13" s="430">
        <v>997094</v>
      </c>
      <c r="N13" s="431">
        <f>L13-M13</f>
        <v>0</v>
      </c>
      <c r="O13" s="431">
        <f>$F13*N13</f>
        <v>0</v>
      </c>
      <c r="P13" s="512">
        <f>O13/1000000</f>
        <v>0</v>
      </c>
      <c r="Q13" s="437"/>
    </row>
    <row r="14" spans="1:17" ht="14.25">
      <c r="A14" s="92"/>
      <c r="B14" s="120"/>
      <c r="C14" s="104"/>
      <c r="D14" s="427"/>
      <c r="E14" s="121"/>
      <c r="F14" s="122"/>
      <c r="G14" s="126"/>
      <c r="H14" s="127"/>
      <c r="I14" s="65"/>
      <c r="J14" s="65"/>
      <c r="K14" s="65"/>
      <c r="L14" s="175"/>
      <c r="M14" s="65"/>
      <c r="N14" s="65"/>
      <c r="O14" s="65"/>
      <c r="P14" s="67"/>
      <c r="Q14" s="146"/>
    </row>
    <row r="15" spans="1:17" ht="18">
      <c r="A15" s="92"/>
      <c r="B15" s="120"/>
      <c r="C15" s="104"/>
      <c r="D15" s="427"/>
      <c r="E15" s="121"/>
      <c r="F15" s="122"/>
      <c r="G15" s="126"/>
      <c r="H15" s="422" t="s">
        <v>298</v>
      </c>
      <c r="I15" s="406"/>
      <c r="J15" s="286"/>
      <c r="K15" s="407">
        <f>SUM(K10:K14)</f>
        <v>2.4646999999999997</v>
      </c>
      <c r="L15" s="175"/>
      <c r="M15" s="423" t="s">
        <v>298</v>
      </c>
      <c r="N15" s="408"/>
      <c r="O15" s="404"/>
      <c r="P15" s="407">
        <f>SUM(P10:P14)</f>
        <v>0.84</v>
      </c>
      <c r="Q15" s="146"/>
    </row>
    <row r="16" spans="1:17" ht="18">
      <c r="A16" s="92"/>
      <c r="B16" s="298"/>
      <c r="C16" s="297"/>
      <c r="D16" s="427"/>
      <c r="E16" s="121"/>
      <c r="F16" s="122"/>
      <c r="G16" s="126"/>
      <c r="H16" s="127"/>
      <c r="I16" s="65"/>
      <c r="J16" s="65"/>
      <c r="K16" s="67"/>
      <c r="L16" s="175"/>
      <c r="M16" s="65"/>
      <c r="N16" s="65"/>
      <c r="O16" s="65"/>
      <c r="P16" s="67"/>
      <c r="Q16" s="146"/>
    </row>
    <row r="17" spans="1:17" ht="18">
      <c r="A17" s="21"/>
      <c r="B17" s="17"/>
      <c r="C17" s="17"/>
      <c r="D17" s="17"/>
      <c r="E17" s="17"/>
      <c r="F17" s="17"/>
      <c r="G17" s="21"/>
      <c r="H17" s="425"/>
      <c r="I17" s="424"/>
      <c r="J17" s="376"/>
      <c r="K17" s="409"/>
      <c r="L17" s="21"/>
      <c r="M17" s="425"/>
      <c r="N17" s="409"/>
      <c r="O17" s="376"/>
      <c r="P17" s="409"/>
      <c r="Q17" s="146"/>
    </row>
    <row r="18" spans="1:17" ht="12.75">
      <c r="A18" s="21"/>
      <c r="B18" s="17"/>
      <c r="C18" s="17"/>
      <c r="D18" s="17"/>
      <c r="E18" s="17"/>
      <c r="F18" s="17"/>
      <c r="G18" s="21"/>
      <c r="H18" s="17"/>
      <c r="I18" s="17"/>
      <c r="J18" s="17"/>
      <c r="K18" s="17"/>
      <c r="L18" s="21"/>
      <c r="M18" s="17"/>
      <c r="N18" s="17"/>
      <c r="O18" s="17"/>
      <c r="P18" s="98"/>
      <c r="Q18" s="146"/>
    </row>
    <row r="19" spans="1:17" ht="13.5" thickBot="1">
      <c r="A19" s="25"/>
      <c r="B19" s="26"/>
      <c r="C19" s="26"/>
      <c r="D19" s="26"/>
      <c r="E19" s="26"/>
      <c r="F19" s="26"/>
      <c r="G19" s="25"/>
      <c r="H19" s="26"/>
      <c r="I19" s="188"/>
      <c r="J19" s="26"/>
      <c r="K19" s="189"/>
      <c r="L19" s="25"/>
      <c r="M19" s="26"/>
      <c r="N19" s="188"/>
      <c r="O19" s="26"/>
      <c r="P19" s="189"/>
      <c r="Q19" s="147"/>
    </row>
    <row r="20" ht="13.5" thickTop="1"/>
    <row r="24" spans="1:16" ht="18">
      <c r="A24" s="414" t="s">
        <v>268</v>
      </c>
      <c r="B24" s="177"/>
      <c r="C24" s="177"/>
      <c r="D24" s="177"/>
      <c r="E24" s="177"/>
      <c r="F24" s="177"/>
      <c r="K24" s="128">
        <f>(K15+K17)</f>
        <v>2.4646999999999997</v>
      </c>
      <c r="L24" s="129"/>
      <c r="M24" s="129"/>
      <c r="N24" s="129"/>
      <c r="O24" s="129"/>
      <c r="P24" s="128">
        <f>(P15+P17)</f>
        <v>0.84</v>
      </c>
    </row>
    <row r="27" spans="1:2" ht="18">
      <c r="A27" s="414" t="s">
        <v>269</v>
      </c>
      <c r="B27" s="414" t="s">
        <v>270</v>
      </c>
    </row>
    <row r="28" spans="1:16" ht="18">
      <c r="A28" s="190"/>
      <c r="B28" s="190"/>
      <c r="H28" s="301" t="s">
        <v>271</v>
      </c>
      <c r="I28" s="85"/>
      <c r="J28" s="301"/>
      <c r="K28" s="274">
        <f>SUM(NDPL!K55:K57)</f>
        <v>-20.784</v>
      </c>
      <c r="L28" s="274"/>
      <c r="M28" s="274"/>
      <c r="N28" s="274"/>
      <c r="O28" s="274"/>
      <c r="P28" s="274">
        <f>SUM(NDPL!P55:P57)</f>
        <v>0</v>
      </c>
    </row>
    <row r="29" spans="8:16" ht="18">
      <c r="H29" s="301" t="s">
        <v>272</v>
      </c>
      <c r="I29" s="85"/>
      <c r="J29" s="301"/>
      <c r="K29" s="274">
        <f>BRPL!K18</f>
        <v>0</v>
      </c>
      <c r="L29" s="274"/>
      <c r="M29" s="274"/>
      <c r="N29" s="274"/>
      <c r="O29" s="274"/>
      <c r="P29" s="274">
        <f>BRPL!P18</f>
        <v>0</v>
      </c>
    </row>
    <row r="30" spans="8:16" ht="18">
      <c r="H30" s="301" t="s">
        <v>273</v>
      </c>
      <c r="I30" s="85"/>
      <c r="J30" s="301"/>
      <c r="K30" s="85">
        <f>SUM(BYPL!K34,BYPL!K88:K91)</f>
        <v>-4.6629000000000005</v>
      </c>
      <c r="L30" s="85"/>
      <c r="M30" s="806"/>
      <c r="N30" s="85"/>
      <c r="O30" s="85"/>
      <c r="P30" s="85">
        <f>SUM(BYPL!P34,BYPL!P88:P91)</f>
        <v>-0.38999999999999996</v>
      </c>
    </row>
    <row r="31" spans="8:16" ht="18">
      <c r="H31" s="301" t="s">
        <v>274</v>
      </c>
      <c r="I31" s="85"/>
      <c r="J31" s="301"/>
      <c r="K31" s="85">
        <f>NDMC!K33</f>
        <v>-0.057999999999999996</v>
      </c>
      <c r="L31" s="85"/>
      <c r="M31" s="433"/>
      <c r="N31" s="85"/>
      <c r="O31" s="85"/>
      <c r="P31" s="85">
        <f>NDMC!P33</f>
        <v>-0.635</v>
      </c>
    </row>
    <row r="32" spans="8:16" ht="18">
      <c r="H32" s="150" t="s">
        <v>275</v>
      </c>
      <c r="I32" s="177"/>
      <c r="J32" s="150"/>
      <c r="K32" s="177">
        <v>0</v>
      </c>
      <c r="L32" s="177"/>
      <c r="M32" s="177"/>
      <c r="N32" s="177"/>
      <c r="O32" s="177"/>
      <c r="P32" s="177">
        <v>0</v>
      </c>
    </row>
    <row r="33" spans="8:16" ht="18">
      <c r="H33" s="150" t="s">
        <v>444</v>
      </c>
      <c r="I33" s="177"/>
      <c r="J33" s="150"/>
      <c r="K33" s="177">
        <v>0</v>
      </c>
      <c r="L33" s="177"/>
      <c r="N33" s="177"/>
      <c r="O33" s="177"/>
      <c r="P33" s="177">
        <v>0</v>
      </c>
    </row>
    <row r="34" spans="8:16" ht="18">
      <c r="H34" s="415" t="s">
        <v>276</v>
      </c>
      <c r="I34" s="150"/>
      <c r="J34" s="150"/>
      <c r="K34" s="150">
        <f>SUM(K28:K33)</f>
        <v>-25.5049</v>
      </c>
      <c r="L34" s="177"/>
      <c r="M34" s="177"/>
      <c r="N34" s="177"/>
      <c r="O34" s="177"/>
      <c r="P34" s="150">
        <f>SUM(P28:P33)</f>
        <v>-1.025</v>
      </c>
    </row>
    <row r="35" spans="8:16" ht="18">
      <c r="H35" s="177"/>
      <c r="I35" s="177"/>
      <c r="J35" s="177"/>
      <c r="K35" s="177"/>
      <c r="L35" s="177"/>
      <c r="N35" s="177"/>
      <c r="O35" s="177"/>
      <c r="P35" s="177"/>
    </row>
    <row r="36" spans="1:16" ht="18">
      <c r="A36" s="414" t="s">
        <v>299</v>
      </c>
      <c r="B36" s="106"/>
      <c r="C36" s="106"/>
      <c r="D36" s="106"/>
      <c r="E36" s="106"/>
      <c r="F36" s="106"/>
      <c r="G36" s="106"/>
      <c r="H36" s="150"/>
      <c r="I36" s="416"/>
      <c r="J36" s="150"/>
      <c r="K36" s="416">
        <f>(K24+K34)</f>
        <v>-23.0402</v>
      </c>
      <c r="L36" s="177"/>
      <c r="M36" s="177"/>
      <c r="N36" s="177"/>
      <c r="O36" s="177"/>
      <c r="P36" s="416">
        <f>(P24+P34)</f>
        <v>-0.18499999999999994</v>
      </c>
    </row>
    <row r="37" spans="1:10" ht="18">
      <c r="A37" s="150"/>
      <c r="B37" s="105"/>
      <c r="C37" s="106"/>
      <c r="D37" s="106"/>
      <c r="E37" s="106"/>
      <c r="F37" s="106"/>
      <c r="G37" s="106"/>
      <c r="H37" s="106"/>
      <c r="I37" s="131"/>
      <c r="J37" s="106"/>
    </row>
    <row r="38" spans="1:10" ht="18">
      <c r="A38" s="415" t="s">
        <v>277</v>
      </c>
      <c r="B38" s="150" t="s">
        <v>278</v>
      </c>
      <c r="C38" s="106"/>
      <c r="D38" s="106"/>
      <c r="E38" s="106"/>
      <c r="F38" s="106"/>
      <c r="G38" s="106"/>
      <c r="H38" s="106"/>
      <c r="I38" s="131"/>
      <c r="J38" s="106"/>
    </row>
    <row r="39" spans="1:10" ht="12.75">
      <c r="A39" s="130"/>
      <c r="B39" s="105"/>
      <c r="C39" s="106"/>
      <c r="D39" s="106"/>
      <c r="E39" s="106"/>
      <c r="F39" s="106"/>
      <c r="G39" s="106"/>
      <c r="H39" s="106"/>
      <c r="I39" s="131"/>
      <c r="J39" s="106"/>
    </row>
    <row r="40" spans="1:16" ht="18">
      <c r="A40" s="417" t="s">
        <v>279</v>
      </c>
      <c r="B40" s="418" t="s">
        <v>280</v>
      </c>
      <c r="C40" s="419" t="s">
        <v>281</v>
      </c>
      <c r="D40" s="418"/>
      <c r="E40" s="418"/>
      <c r="F40" s="418"/>
      <c r="G40" s="177">
        <v>28.5601</v>
      </c>
      <c r="H40" s="418" t="s">
        <v>282</v>
      </c>
      <c r="I40" s="418"/>
      <c r="J40" s="420"/>
      <c r="K40" s="418">
        <f aca="true" t="shared" si="0" ref="K40:K45">($K$36*G40)/100</f>
        <v>-6.5803041602</v>
      </c>
      <c r="L40" s="418"/>
      <c r="M40" s="418"/>
      <c r="N40" s="418"/>
      <c r="O40" s="418"/>
      <c r="P40" s="418">
        <f aca="true" t="shared" si="1" ref="P40:P45">($P$36*G40)/100</f>
        <v>-0.05283618499999999</v>
      </c>
    </row>
    <row r="41" spans="1:16" ht="18">
      <c r="A41" s="417" t="s">
        <v>283</v>
      </c>
      <c r="B41" s="418" t="s">
        <v>334</v>
      </c>
      <c r="C41" s="419" t="s">
        <v>281</v>
      </c>
      <c r="D41" s="418"/>
      <c r="E41" s="418"/>
      <c r="F41" s="418"/>
      <c r="G41" s="177">
        <v>44.7696</v>
      </c>
      <c r="H41" s="418" t="s">
        <v>282</v>
      </c>
      <c r="I41" s="418"/>
      <c r="J41" s="420"/>
      <c r="K41" s="418">
        <f t="shared" si="0"/>
        <v>-10.315005379199999</v>
      </c>
      <c r="L41" s="418"/>
      <c r="N41" s="418"/>
      <c r="O41" s="418"/>
      <c r="P41" s="418">
        <f t="shared" si="1"/>
        <v>-0.08282375999999997</v>
      </c>
    </row>
    <row r="42" spans="1:16" ht="18">
      <c r="A42" s="417" t="s">
        <v>284</v>
      </c>
      <c r="B42" s="418" t="s">
        <v>335</v>
      </c>
      <c r="C42" s="419" t="s">
        <v>281</v>
      </c>
      <c r="D42" s="418"/>
      <c r="E42" s="418"/>
      <c r="F42" s="418"/>
      <c r="G42" s="177">
        <v>22.0429</v>
      </c>
      <c r="H42" s="418" t="s">
        <v>282</v>
      </c>
      <c r="I42" s="418"/>
      <c r="J42" s="420"/>
      <c r="K42" s="418">
        <f t="shared" si="0"/>
        <v>-5.0787282458</v>
      </c>
      <c r="L42" s="418"/>
      <c r="M42" s="418"/>
      <c r="N42" s="418"/>
      <c r="O42" s="418"/>
      <c r="P42" s="418">
        <f t="shared" si="1"/>
        <v>-0.04077936499999999</v>
      </c>
    </row>
    <row r="43" spans="1:16" ht="18">
      <c r="A43" s="417" t="s">
        <v>285</v>
      </c>
      <c r="B43" s="418" t="s">
        <v>336</v>
      </c>
      <c r="C43" s="419" t="s">
        <v>281</v>
      </c>
      <c r="D43" s="418"/>
      <c r="E43" s="418"/>
      <c r="F43" s="418"/>
      <c r="G43" s="177">
        <v>3.6122</v>
      </c>
      <c r="H43" s="418" t="s">
        <v>282</v>
      </c>
      <c r="I43" s="418"/>
      <c r="J43" s="420"/>
      <c r="K43" s="418">
        <f t="shared" si="0"/>
        <v>-0.8322581044</v>
      </c>
      <c r="L43" s="418"/>
      <c r="M43" s="418"/>
      <c r="N43" s="418"/>
      <c r="O43" s="418"/>
      <c r="P43" s="418">
        <f t="shared" si="1"/>
        <v>-0.006682569999999998</v>
      </c>
    </row>
    <row r="44" spans="1:16" ht="18">
      <c r="A44" s="417" t="s">
        <v>286</v>
      </c>
      <c r="B44" s="418" t="s">
        <v>337</v>
      </c>
      <c r="C44" s="419" t="s">
        <v>281</v>
      </c>
      <c r="D44" s="418"/>
      <c r="E44" s="418"/>
      <c r="F44" s="418"/>
      <c r="G44" s="177">
        <v>0.8017</v>
      </c>
      <c r="H44" s="418" t="s">
        <v>282</v>
      </c>
      <c r="I44" s="418"/>
      <c r="J44" s="420"/>
      <c r="K44" s="418">
        <f t="shared" si="0"/>
        <v>-0.18471328339999998</v>
      </c>
      <c r="L44" s="418"/>
      <c r="M44" s="418"/>
      <c r="N44" s="418"/>
      <c r="O44" s="418"/>
      <c r="P44" s="418">
        <f t="shared" si="1"/>
        <v>-0.0014831449999999995</v>
      </c>
    </row>
    <row r="45" spans="1:16" ht="18">
      <c r="A45" s="417" t="s">
        <v>442</v>
      </c>
      <c r="B45" s="418" t="s">
        <v>443</v>
      </c>
      <c r="C45" s="419" t="s">
        <v>281</v>
      </c>
      <c r="F45" s="132"/>
      <c r="G45" s="177">
        <v>0.2135</v>
      </c>
      <c r="H45" s="418" t="s">
        <v>282</v>
      </c>
      <c r="J45" s="133"/>
      <c r="K45" s="418">
        <f t="shared" si="0"/>
        <v>-0.049190827</v>
      </c>
      <c r="P45" s="418">
        <f t="shared" si="1"/>
        <v>-0.00039497499999999983</v>
      </c>
    </row>
    <row r="46" spans="1:10" ht="15">
      <c r="A46" s="421" t="s">
        <v>485</v>
      </c>
      <c r="F46" s="132"/>
      <c r="J46" s="133"/>
    </row>
  </sheetData>
  <sheetProtection/>
  <printOptions horizontalCentered="1"/>
  <pageMargins left="0.25" right="0.25" top="0.5" bottom="0.5" header="0.5" footer="0.5"/>
  <pageSetup horizontalDpi="600" verticalDpi="600" orientation="landscape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0"/>
  <sheetViews>
    <sheetView zoomScale="50" zoomScaleNormal="50" zoomScaleSheetLayoutView="55" workbookViewId="0" topLeftCell="A1">
      <selection activeCell="S23" sqref="S23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7.421875" style="0" customWidth="1"/>
    <col min="11" max="11" width="41.140625" style="0" customWidth="1"/>
    <col min="12" max="12" width="8.7109375" style="0" customWidth="1"/>
    <col min="13" max="13" width="3.00390625" style="0" customWidth="1"/>
    <col min="14" max="14" width="17.421875" style="0" customWidth="1"/>
    <col min="16" max="16" width="4.140625" style="0" customWidth="1"/>
  </cols>
  <sheetData>
    <row r="1" spans="1:18" ht="68.25" customHeight="1" thickTop="1">
      <c r="A1" s="196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254"/>
      <c r="R1" s="17"/>
    </row>
    <row r="2" spans="1:18" ht="30">
      <c r="A2" s="198"/>
      <c r="B2" s="17"/>
      <c r="C2" s="17"/>
      <c r="D2" s="17"/>
      <c r="E2" s="17"/>
      <c r="F2" s="17"/>
      <c r="G2" s="370" t="s">
        <v>332</v>
      </c>
      <c r="H2" s="17"/>
      <c r="I2" s="17"/>
      <c r="J2" s="17"/>
      <c r="K2" s="17"/>
      <c r="L2" s="17"/>
      <c r="M2" s="17"/>
      <c r="N2" s="17"/>
      <c r="O2" s="17"/>
      <c r="P2" s="17"/>
      <c r="Q2" s="255"/>
      <c r="R2" s="17"/>
    </row>
    <row r="3" spans="1:18" ht="26.25">
      <c r="A3" s="198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255"/>
      <c r="R3" s="17"/>
    </row>
    <row r="4" spans="1:18" ht="25.5">
      <c r="A4" s="199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55"/>
      <c r="R4" s="17"/>
    </row>
    <row r="5" spans="1:18" ht="23.25">
      <c r="A5" s="204"/>
      <c r="B5" s="17"/>
      <c r="C5" s="365" t="s">
        <v>362</v>
      </c>
      <c r="D5" s="17"/>
      <c r="E5" s="17"/>
      <c r="F5" s="17"/>
      <c r="G5" s="17"/>
      <c r="H5" s="17"/>
      <c r="I5" s="17"/>
      <c r="J5" s="17"/>
      <c r="K5" s="17"/>
      <c r="L5" s="201"/>
      <c r="M5" s="17"/>
      <c r="N5" s="17"/>
      <c r="O5" s="17"/>
      <c r="P5" s="17"/>
      <c r="Q5" s="255"/>
      <c r="R5" s="17"/>
    </row>
    <row r="6" spans="1:18" ht="18">
      <c r="A6" s="200"/>
      <c r="B6" s="103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255"/>
      <c r="R6" s="17"/>
    </row>
    <row r="7" spans="1:18" ht="26.25">
      <c r="A7" s="198"/>
      <c r="B7" s="17"/>
      <c r="C7" s="17"/>
      <c r="D7" s="17"/>
      <c r="E7" s="17"/>
      <c r="F7" s="241" t="s">
        <v>484</v>
      </c>
      <c r="G7" s="17"/>
      <c r="H7" s="17"/>
      <c r="I7" s="17"/>
      <c r="J7" s="17"/>
      <c r="K7" s="17"/>
      <c r="L7" s="201"/>
      <c r="M7" s="17"/>
      <c r="N7" s="17"/>
      <c r="O7" s="17"/>
      <c r="P7" s="17"/>
      <c r="Q7" s="255"/>
      <c r="R7" s="17"/>
    </row>
    <row r="8" spans="1:18" ht="25.5">
      <c r="A8" s="199"/>
      <c r="B8" s="202"/>
      <c r="C8" s="17"/>
      <c r="D8" s="17"/>
      <c r="E8" s="17"/>
      <c r="F8" s="17"/>
      <c r="G8" s="17"/>
      <c r="H8" s="203"/>
      <c r="I8" s="17"/>
      <c r="J8" s="17"/>
      <c r="K8" s="17"/>
      <c r="L8" s="17"/>
      <c r="M8" s="17"/>
      <c r="N8" s="17"/>
      <c r="O8" s="17"/>
      <c r="P8" s="17"/>
      <c r="Q8" s="255"/>
      <c r="R8" s="17"/>
    </row>
    <row r="9" spans="1:18" ht="12.75">
      <c r="A9" s="204"/>
      <c r="B9" s="17"/>
      <c r="C9" s="17"/>
      <c r="D9" s="17"/>
      <c r="E9" s="17"/>
      <c r="F9" s="17"/>
      <c r="G9" s="17"/>
      <c r="H9" s="205"/>
      <c r="I9" s="17"/>
      <c r="J9" s="17"/>
      <c r="K9" s="17"/>
      <c r="L9" s="17"/>
      <c r="M9" s="17"/>
      <c r="N9" s="17"/>
      <c r="O9" s="17"/>
      <c r="P9" s="17"/>
      <c r="Q9" s="255"/>
      <c r="R9" s="17"/>
    </row>
    <row r="10" spans="1:18" ht="45.75" customHeight="1">
      <c r="A10" s="204"/>
      <c r="B10" s="248" t="s">
        <v>300</v>
      </c>
      <c r="C10" s="17"/>
      <c r="D10" s="17"/>
      <c r="E10" s="17"/>
      <c r="F10" s="17"/>
      <c r="G10" s="17"/>
      <c r="H10" s="205"/>
      <c r="I10" s="242"/>
      <c r="J10" s="64"/>
      <c r="K10" s="64"/>
      <c r="L10" s="64"/>
      <c r="M10" s="64"/>
      <c r="N10" s="242"/>
      <c r="O10" s="64"/>
      <c r="P10" s="64"/>
      <c r="Q10" s="255"/>
      <c r="R10" s="17"/>
    </row>
    <row r="11" spans="1:19" ht="20.25">
      <c r="A11" s="204"/>
      <c r="B11" s="17"/>
      <c r="C11" s="17"/>
      <c r="D11" s="17"/>
      <c r="E11" s="17"/>
      <c r="F11" s="17"/>
      <c r="G11" s="17"/>
      <c r="H11" s="208"/>
      <c r="I11" s="384" t="s">
        <v>319</v>
      </c>
      <c r="J11" s="243"/>
      <c r="K11" s="243"/>
      <c r="L11" s="243"/>
      <c r="M11" s="243"/>
      <c r="N11" s="384" t="s">
        <v>320</v>
      </c>
      <c r="O11" s="243"/>
      <c r="P11" s="243"/>
      <c r="Q11" s="359"/>
      <c r="R11" s="211"/>
      <c r="S11" s="191"/>
    </row>
    <row r="12" spans="1:18" ht="12.75">
      <c r="A12" s="204"/>
      <c r="B12" s="17"/>
      <c r="C12" s="17"/>
      <c r="D12" s="17"/>
      <c r="E12" s="17"/>
      <c r="F12" s="17"/>
      <c r="G12" s="17"/>
      <c r="H12" s="205"/>
      <c r="I12" s="240"/>
      <c r="J12" s="240"/>
      <c r="K12" s="240"/>
      <c r="L12" s="240"/>
      <c r="M12" s="240"/>
      <c r="N12" s="240"/>
      <c r="O12" s="240"/>
      <c r="P12" s="240"/>
      <c r="Q12" s="255"/>
      <c r="R12" s="17"/>
    </row>
    <row r="13" spans="1:18" ht="26.25">
      <c r="A13" s="364">
        <v>1</v>
      </c>
      <c r="B13" s="365" t="s">
        <v>301</v>
      </c>
      <c r="C13" s="366"/>
      <c r="D13" s="366"/>
      <c r="E13" s="363"/>
      <c r="F13" s="363"/>
      <c r="G13" s="207"/>
      <c r="H13" s="360"/>
      <c r="I13" s="361">
        <f>NDPL!K171</f>
        <v>-41.29906112020001</v>
      </c>
      <c r="J13" s="241"/>
      <c r="K13" s="241"/>
      <c r="L13" s="241"/>
      <c r="M13" s="360"/>
      <c r="N13" s="361">
        <f>NDPL!P171</f>
        <v>-1.8625312950000004</v>
      </c>
      <c r="O13" s="241"/>
      <c r="P13" s="241"/>
      <c r="Q13" s="255"/>
      <c r="R13" s="17"/>
    </row>
    <row r="14" spans="1:18" ht="26.25">
      <c r="A14" s="364"/>
      <c r="B14" s="365"/>
      <c r="C14" s="366"/>
      <c r="D14" s="366"/>
      <c r="E14" s="363"/>
      <c r="F14" s="363"/>
      <c r="G14" s="207"/>
      <c r="H14" s="360"/>
      <c r="I14" s="361"/>
      <c r="J14" s="241"/>
      <c r="K14" s="241"/>
      <c r="L14" s="241"/>
      <c r="M14" s="360"/>
      <c r="N14" s="361"/>
      <c r="O14" s="241"/>
      <c r="P14" s="241"/>
      <c r="Q14" s="255"/>
      <c r="R14" s="17"/>
    </row>
    <row r="15" spans="1:18" ht="26.25">
      <c r="A15" s="364"/>
      <c r="B15" s="365"/>
      <c r="C15" s="366"/>
      <c r="D15" s="366"/>
      <c r="E15" s="363"/>
      <c r="F15" s="363"/>
      <c r="G15" s="202"/>
      <c r="H15" s="360"/>
      <c r="I15" s="361"/>
      <c r="J15" s="241"/>
      <c r="K15" s="241"/>
      <c r="L15" s="241"/>
      <c r="M15" s="360"/>
      <c r="N15" s="361"/>
      <c r="O15" s="241"/>
      <c r="P15" s="241"/>
      <c r="Q15" s="255"/>
      <c r="R15" s="17"/>
    </row>
    <row r="16" spans="1:18" ht="23.25" customHeight="1">
      <c r="A16" s="364">
        <v>2</v>
      </c>
      <c r="B16" s="365" t="s">
        <v>302</v>
      </c>
      <c r="C16" s="366"/>
      <c r="D16" s="366"/>
      <c r="E16" s="363"/>
      <c r="F16" s="363"/>
      <c r="G16" s="207"/>
      <c r="H16" s="360"/>
      <c r="I16" s="361">
        <f>BRPL!K221</f>
        <v>-26.592942779200005</v>
      </c>
      <c r="J16" s="241"/>
      <c r="K16" s="241"/>
      <c r="L16" s="241"/>
      <c r="M16" s="360"/>
      <c r="N16" s="361">
        <f>BRPL!P221</f>
        <v>-2.9327834400000006</v>
      </c>
      <c r="O16" s="241"/>
      <c r="P16" s="241"/>
      <c r="Q16" s="255"/>
      <c r="R16" s="17"/>
    </row>
    <row r="17" spans="1:18" ht="26.25">
      <c r="A17" s="364"/>
      <c r="B17" s="365"/>
      <c r="C17" s="366"/>
      <c r="D17" s="366"/>
      <c r="E17" s="363"/>
      <c r="F17" s="363"/>
      <c r="G17" s="207"/>
      <c r="H17" s="360"/>
      <c r="I17" s="361"/>
      <c r="J17" s="241"/>
      <c r="K17" s="241"/>
      <c r="L17" s="241"/>
      <c r="M17" s="360"/>
      <c r="N17" s="361"/>
      <c r="O17" s="241"/>
      <c r="P17" s="241"/>
      <c r="Q17" s="255"/>
      <c r="R17" s="17"/>
    </row>
    <row r="18" spans="1:18" ht="26.25">
      <c r="A18" s="364"/>
      <c r="B18" s="365"/>
      <c r="C18" s="366"/>
      <c r="D18" s="366"/>
      <c r="E18" s="363"/>
      <c r="F18" s="363"/>
      <c r="G18" s="202"/>
      <c r="H18" s="360"/>
      <c r="I18" s="361"/>
      <c r="J18" s="241"/>
      <c r="K18" s="241"/>
      <c r="L18" s="241"/>
      <c r="M18" s="360"/>
      <c r="N18" s="361"/>
      <c r="O18" s="241"/>
      <c r="P18" s="241"/>
      <c r="Q18" s="255"/>
      <c r="R18" s="17"/>
    </row>
    <row r="19" spans="1:18" ht="23.25" customHeight="1">
      <c r="A19" s="364">
        <v>3</v>
      </c>
      <c r="B19" s="365" t="s">
        <v>303</v>
      </c>
      <c r="C19" s="366"/>
      <c r="D19" s="366"/>
      <c r="E19" s="363"/>
      <c r="F19" s="363"/>
      <c r="G19" s="207"/>
      <c r="H19" s="360"/>
      <c r="I19" s="361">
        <f>BYPL!K173</f>
        <v>-21.7607596758</v>
      </c>
      <c r="J19" s="241"/>
      <c r="K19" s="241"/>
      <c r="L19" s="241"/>
      <c r="M19" s="360" t="s">
        <v>331</v>
      </c>
      <c r="N19" s="361">
        <f>BYPL!P173</f>
        <v>1.073207385</v>
      </c>
      <c r="O19" s="241"/>
      <c r="P19" s="241"/>
      <c r="Q19" s="255"/>
      <c r="R19" s="17"/>
    </row>
    <row r="20" spans="1:18" ht="26.25">
      <c r="A20" s="364"/>
      <c r="B20" s="365"/>
      <c r="C20" s="366"/>
      <c r="D20" s="366"/>
      <c r="E20" s="363"/>
      <c r="F20" s="363"/>
      <c r="G20" s="207"/>
      <c r="H20" s="360"/>
      <c r="I20" s="361"/>
      <c r="J20" s="241"/>
      <c r="K20" s="241"/>
      <c r="L20" s="241"/>
      <c r="M20" s="360"/>
      <c r="N20" s="361"/>
      <c r="O20" s="241"/>
      <c r="P20" s="241"/>
      <c r="Q20" s="255"/>
      <c r="R20" s="17"/>
    </row>
    <row r="21" spans="1:18" ht="26.25">
      <c r="A21" s="364"/>
      <c r="B21" s="367"/>
      <c r="C21" s="367"/>
      <c r="D21" s="367"/>
      <c r="E21" s="262"/>
      <c r="F21" s="262"/>
      <c r="G21" s="103"/>
      <c r="H21" s="360"/>
      <c r="I21" s="361"/>
      <c r="J21" s="241"/>
      <c r="K21" s="241"/>
      <c r="L21" s="241"/>
      <c r="M21" s="360"/>
      <c r="N21" s="361"/>
      <c r="O21" s="241"/>
      <c r="P21" s="241"/>
      <c r="Q21" s="255"/>
      <c r="R21" s="17"/>
    </row>
    <row r="22" spans="1:18" ht="26.25">
      <c r="A22" s="364">
        <v>4</v>
      </c>
      <c r="B22" s="365" t="s">
        <v>304</v>
      </c>
      <c r="C22" s="367"/>
      <c r="D22" s="367"/>
      <c r="E22" s="262"/>
      <c r="F22" s="262"/>
      <c r="G22" s="207"/>
      <c r="H22" s="360"/>
      <c r="I22" s="361">
        <f>NDMC!K87</f>
        <v>-2.5846052144000002</v>
      </c>
      <c r="J22" s="241"/>
      <c r="K22" s="241"/>
      <c r="L22" s="241"/>
      <c r="M22" s="360"/>
      <c r="N22" s="361">
        <f>NDMC!P87</f>
        <v>-1.0707209</v>
      </c>
      <c r="O22" s="241"/>
      <c r="P22" s="241"/>
      <c r="Q22" s="255"/>
      <c r="R22" s="17"/>
    </row>
    <row r="23" spans="1:18" ht="26.25">
      <c r="A23" s="364"/>
      <c r="B23" s="365"/>
      <c r="C23" s="367"/>
      <c r="D23" s="367"/>
      <c r="E23" s="262"/>
      <c r="F23" s="262"/>
      <c r="G23" s="207"/>
      <c r="H23" s="360"/>
      <c r="I23" s="361"/>
      <c r="J23" s="241"/>
      <c r="K23" s="241"/>
      <c r="L23" s="241"/>
      <c r="M23" s="360"/>
      <c r="N23" s="361"/>
      <c r="O23" s="241"/>
      <c r="P23" s="241"/>
      <c r="Q23" s="255"/>
      <c r="R23" s="17"/>
    </row>
    <row r="24" spans="1:18" ht="26.25">
      <c r="A24" s="364"/>
      <c r="B24" s="367"/>
      <c r="C24" s="367"/>
      <c r="D24" s="367"/>
      <c r="E24" s="262"/>
      <c r="F24" s="262"/>
      <c r="G24" s="103"/>
      <c r="H24" s="360"/>
      <c r="I24" s="361"/>
      <c r="J24" s="241"/>
      <c r="K24" s="241"/>
      <c r="L24" s="241"/>
      <c r="M24" s="360"/>
      <c r="N24" s="361"/>
      <c r="O24" s="241"/>
      <c r="P24" s="241"/>
      <c r="Q24" s="255"/>
      <c r="R24" s="17"/>
    </row>
    <row r="25" spans="1:18" ht="26.25">
      <c r="A25" s="364">
        <v>5</v>
      </c>
      <c r="B25" s="365" t="s">
        <v>305</v>
      </c>
      <c r="C25" s="367"/>
      <c r="D25" s="367"/>
      <c r="E25" s="262"/>
      <c r="F25" s="262"/>
      <c r="G25" s="207"/>
      <c r="H25" s="360"/>
      <c r="I25" s="361">
        <f>MES!K54</f>
        <v>-0.2050132834</v>
      </c>
      <c r="J25" s="241"/>
      <c r="K25" s="241"/>
      <c r="L25" s="241"/>
      <c r="M25" s="360" t="s">
        <v>331</v>
      </c>
      <c r="N25" s="361">
        <f>MES!P54</f>
        <v>0.263614355</v>
      </c>
      <c r="O25" s="241"/>
      <c r="P25" s="241"/>
      <c r="Q25" s="255"/>
      <c r="R25" s="17"/>
    </row>
    <row r="26" spans="1:18" ht="20.25">
      <c r="A26" s="204"/>
      <c r="B26" s="17"/>
      <c r="C26" s="17"/>
      <c r="D26" s="17"/>
      <c r="E26" s="17"/>
      <c r="F26" s="17"/>
      <c r="G26" s="17"/>
      <c r="H26" s="206"/>
      <c r="I26" s="362"/>
      <c r="J26" s="239"/>
      <c r="K26" s="239"/>
      <c r="L26" s="239"/>
      <c r="M26" s="239"/>
      <c r="N26" s="239"/>
      <c r="O26" s="239"/>
      <c r="P26" s="239"/>
      <c r="Q26" s="255"/>
      <c r="R26" s="17"/>
    </row>
    <row r="27" spans="1:18" ht="18">
      <c r="A27" s="200"/>
      <c r="B27" s="179"/>
      <c r="C27" s="209"/>
      <c r="D27" s="209"/>
      <c r="E27" s="209"/>
      <c r="F27" s="209"/>
      <c r="G27" s="210"/>
      <c r="H27" s="206"/>
      <c r="I27" s="17"/>
      <c r="J27" s="17"/>
      <c r="K27" s="17"/>
      <c r="L27" s="17"/>
      <c r="M27" s="17"/>
      <c r="N27" s="17"/>
      <c r="O27" s="17"/>
      <c r="P27" s="17"/>
      <c r="Q27" s="255"/>
      <c r="R27" s="17"/>
    </row>
    <row r="28" spans="1:18" ht="28.5" customHeight="1">
      <c r="A28" s="364">
        <v>6</v>
      </c>
      <c r="B28" s="365" t="s">
        <v>430</v>
      </c>
      <c r="C28" s="367"/>
      <c r="D28" s="367"/>
      <c r="E28" s="262"/>
      <c r="F28" s="262"/>
      <c r="G28" s="207"/>
      <c r="H28" s="360"/>
      <c r="I28" s="361">
        <f>Railway!K23</f>
        <v>-0.042460827</v>
      </c>
      <c r="J28" s="241"/>
      <c r="K28" s="241"/>
      <c r="L28" s="241"/>
      <c r="M28" s="360"/>
      <c r="N28" s="361">
        <f>Railway!P23</f>
        <v>-0.04651497499999999</v>
      </c>
      <c r="O28" s="17"/>
      <c r="P28" s="17"/>
      <c r="Q28" s="255"/>
      <c r="R28" s="17"/>
    </row>
    <row r="29" spans="1:18" ht="54" customHeight="1" thickBot="1">
      <c r="A29" s="358" t="s">
        <v>306</v>
      </c>
      <c r="B29" s="244"/>
      <c r="C29" s="244"/>
      <c r="D29" s="244"/>
      <c r="E29" s="244"/>
      <c r="F29" s="244"/>
      <c r="G29" s="244"/>
      <c r="H29" s="245"/>
      <c r="I29" s="245"/>
      <c r="J29" s="245"/>
      <c r="K29" s="245"/>
      <c r="L29" s="245"/>
      <c r="M29" s="245"/>
      <c r="N29" s="245"/>
      <c r="O29" s="245"/>
      <c r="P29" s="245"/>
      <c r="Q29" s="256"/>
      <c r="R29" s="17"/>
    </row>
    <row r="30" spans="1:9" ht="13.5" thickTop="1">
      <c r="A30" s="197"/>
      <c r="B30" s="17"/>
      <c r="C30" s="17"/>
      <c r="D30" s="17"/>
      <c r="E30" s="17"/>
      <c r="F30" s="17"/>
      <c r="G30" s="17"/>
      <c r="H30" s="17"/>
      <c r="I30" s="17"/>
    </row>
    <row r="31" spans="1:9" ht="12.75">
      <c r="A31" s="17"/>
      <c r="B31" s="17"/>
      <c r="C31" s="17"/>
      <c r="D31" s="17"/>
      <c r="E31" s="17"/>
      <c r="F31" s="17"/>
      <c r="G31" s="17"/>
      <c r="H31" s="17"/>
      <c r="I31" s="17"/>
    </row>
    <row r="32" spans="1:9" ht="12.75">
      <c r="A32" s="17"/>
      <c r="B32" s="17"/>
      <c r="C32" s="17"/>
      <c r="D32" s="17"/>
      <c r="E32" s="17"/>
      <c r="F32" s="17"/>
      <c r="G32" s="17"/>
      <c r="H32" s="17"/>
      <c r="I32" s="17"/>
    </row>
    <row r="33" spans="1:9" ht="18">
      <c r="A33" s="209" t="s">
        <v>330</v>
      </c>
      <c r="B33" s="17"/>
      <c r="C33" s="17"/>
      <c r="D33" s="17"/>
      <c r="E33" s="357"/>
      <c r="F33" s="357"/>
      <c r="G33" s="17"/>
      <c r="H33" s="17"/>
      <c r="I33" s="17"/>
    </row>
    <row r="34" spans="1:9" ht="15">
      <c r="A34" s="233"/>
      <c r="B34" s="233"/>
      <c r="C34" s="233"/>
      <c r="D34" s="233"/>
      <c r="E34" s="357"/>
      <c r="F34" s="357"/>
      <c r="G34" s="17"/>
      <c r="H34" s="17"/>
      <c r="I34" s="17"/>
    </row>
    <row r="35" spans="1:9" s="357" customFormat="1" ht="15" customHeight="1">
      <c r="A35" s="369" t="s">
        <v>338</v>
      </c>
      <c r="E35"/>
      <c r="F35"/>
      <c r="G35" s="233"/>
      <c r="H35" s="233"/>
      <c r="I35" s="233"/>
    </row>
    <row r="36" spans="1:9" s="357" customFormat="1" ht="15" customHeight="1">
      <c r="A36" s="369"/>
      <c r="E36"/>
      <c r="F36"/>
      <c r="H36" s="233"/>
      <c r="I36" s="233"/>
    </row>
    <row r="37" spans="1:9" s="357" customFormat="1" ht="15" customHeight="1">
      <c r="A37" s="369" t="s">
        <v>339</v>
      </c>
      <c r="E37"/>
      <c r="F37"/>
      <c r="I37" s="233"/>
    </row>
    <row r="38" spans="1:9" s="357" customFormat="1" ht="15" customHeight="1">
      <c r="A38" s="368"/>
      <c r="E38"/>
      <c r="F38"/>
      <c r="I38" s="233"/>
    </row>
    <row r="39" spans="1:9" s="357" customFormat="1" ht="15" customHeight="1">
      <c r="A39" s="369"/>
      <c r="E39"/>
      <c r="F39"/>
      <c r="I39" s="233"/>
    </row>
    <row r="40" spans="1:6" s="357" customFormat="1" ht="15" customHeight="1">
      <c r="A40" s="369"/>
      <c r="B40" s="356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pc</cp:lastModifiedBy>
  <cp:lastPrinted>2020-05-26T07:42:08Z</cp:lastPrinted>
  <dcterms:created xsi:type="dcterms:W3CDTF">1996-10-14T23:33:28Z</dcterms:created>
  <dcterms:modified xsi:type="dcterms:W3CDTF">2020-05-26T09:18:57Z</dcterms:modified>
  <cp:category/>
  <cp:version/>
  <cp:contentType/>
  <cp:contentStatus/>
</cp:coreProperties>
</file>